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7495" windowHeight="11955" activeTab="1"/>
  </bookViews>
  <sheets>
    <sheet name="Rekapitulácia stavby" sheetId="1" r:id="rId1"/>
    <sheet name="2021-7-2 - Obizolovanie p..." sheetId="2" r:id="rId2"/>
  </sheets>
  <definedNames>
    <definedName name="_xlnm._FilterDatabase" localSheetId="1" hidden="1">'2021-7-2 - Obizolovanie p...'!$C$121:$K$174</definedName>
    <definedName name="_xlnm.Print_Titles" localSheetId="1">'2021-7-2 - Obizolovanie p...'!$121:$121</definedName>
    <definedName name="_xlnm.Print_Titles" localSheetId="0">'Rekapitulácia stavby'!$92:$92</definedName>
    <definedName name="_xlnm.Print_Area" localSheetId="1">'2021-7-2 - Obizolovanie p...'!$C$4:$J$76,'2021-7-2 - Obizolovanie p...'!$C$82:$J$105,'2021-7-2 - Obizolovanie p...'!$C$111:$J$174</definedName>
    <definedName name="_xlnm.Print_Area" localSheetId="0">'Rekapitulácia stavby'!$D$4:$AO$76,'Rekapitulácia stavby'!$C$82:$AQ$96</definedName>
  </definedNames>
  <calcPr calcId="145621"/>
</workbook>
</file>

<file path=xl/calcChain.xml><?xml version="1.0" encoding="utf-8"?>
<calcChain xmlns="http://schemas.openxmlformats.org/spreadsheetml/2006/main">
  <c r="J35" i="2" l="1"/>
  <c r="J34" i="2"/>
  <c r="AY95" i="1" s="1"/>
  <c r="J33" i="2"/>
  <c r="AX95" i="1" s="1"/>
  <c r="BI174" i="2"/>
  <c r="BH174" i="2"/>
  <c r="BG174" i="2"/>
  <c r="BE174" i="2"/>
  <c r="T174" i="2"/>
  <c r="R174" i="2"/>
  <c r="P174" i="2"/>
  <c r="BI173" i="2"/>
  <c r="BH173" i="2"/>
  <c r="BG173" i="2"/>
  <c r="BE173" i="2"/>
  <c r="T173" i="2"/>
  <c r="R173" i="2"/>
  <c r="P173" i="2"/>
  <c r="BI172" i="2"/>
  <c r="BH172" i="2"/>
  <c r="BG172" i="2"/>
  <c r="BE172" i="2"/>
  <c r="T172" i="2"/>
  <c r="R172" i="2"/>
  <c r="P172" i="2"/>
  <c r="BI170" i="2"/>
  <c r="BH170" i="2"/>
  <c r="BG170" i="2"/>
  <c r="BE170" i="2"/>
  <c r="T170" i="2"/>
  <c r="R170" i="2"/>
  <c r="P170" i="2"/>
  <c r="BI169" i="2"/>
  <c r="BH169" i="2"/>
  <c r="BG169" i="2"/>
  <c r="BE169" i="2"/>
  <c r="T169" i="2"/>
  <c r="R169" i="2"/>
  <c r="P169" i="2"/>
  <c r="BI168" i="2"/>
  <c r="BH168" i="2"/>
  <c r="BG168" i="2"/>
  <c r="BE168" i="2"/>
  <c r="T168" i="2"/>
  <c r="R168" i="2"/>
  <c r="P168" i="2"/>
  <c r="BI167" i="2"/>
  <c r="BH167" i="2"/>
  <c r="BG167" i="2"/>
  <c r="BE167" i="2"/>
  <c r="T167" i="2"/>
  <c r="R167" i="2"/>
  <c r="P167" i="2"/>
  <c r="BI166" i="2"/>
  <c r="BH166" i="2"/>
  <c r="BG166" i="2"/>
  <c r="BE166" i="2"/>
  <c r="T166" i="2"/>
  <c r="R166" i="2"/>
  <c r="P166" i="2"/>
  <c r="BI165" i="2"/>
  <c r="BH165" i="2"/>
  <c r="BG165" i="2"/>
  <c r="BE165" i="2"/>
  <c r="T165" i="2"/>
  <c r="R165" i="2"/>
  <c r="P165" i="2"/>
  <c r="BI162" i="2"/>
  <c r="BH162" i="2"/>
  <c r="BG162" i="2"/>
  <c r="BE162" i="2"/>
  <c r="T162" i="2"/>
  <c r="T161" i="2" s="1"/>
  <c r="R162" i="2"/>
  <c r="R161" i="2" s="1"/>
  <c r="P162" i="2"/>
  <c r="P161" i="2" s="1"/>
  <c r="BI160" i="2"/>
  <c r="BH160" i="2"/>
  <c r="BG160" i="2"/>
  <c r="BE160" i="2"/>
  <c r="T160" i="2"/>
  <c r="R160" i="2"/>
  <c r="P160" i="2"/>
  <c r="BI159" i="2"/>
  <c r="BH159" i="2"/>
  <c r="BG159" i="2"/>
  <c r="BE159" i="2"/>
  <c r="T159" i="2"/>
  <c r="R159" i="2"/>
  <c r="P159" i="2"/>
  <c r="BI158" i="2"/>
  <c r="BH158" i="2"/>
  <c r="BG158" i="2"/>
  <c r="BE158" i="2"/>
  <c r="T158" i="2"/>
  <c r="R158" i="2"/>
  <c r="P158" i="2"/>
  <c r="BI157" i="2"/>
  <c r="BH157" i="2"/>
  <c r="BG157" i="2"/>
  <c r="BE157" i="2"/>
  <c r="T157" i="2"/>
  <c r="R157" i="2"/>
  <c r="P157" i="2"/>
  <c r="BI156" i="2"/>
  <c r="BH156" i="2"/>
  <c r="BG156" i="2"/>
  <c r="BE156" i="2"/>
  <c r="T156" i="2"/>
  <c r="R156" i="2"/>
  <c r="P156" i="2"/>
  <c r="BI155" i="2"/>
  <c r="BH155" i="2"/>
  <c r="BG155" i="2"/>
  <c r="BE155" i="2"/>
  <c r="T155" i="2"/>
  <c r="R155" i="2"/>
  <c r="P155" i="2"/>
  <c r="BI154" i="2"/>
  <c r="BH154" i="2"/>
  <c r="BG154" i="2"/>
  <c r="BE154" i="2"/>
  <c r="T154" i="2"/>
  <c r="R154" i="2"/>
  <c r="P154" i="2"/>
  <c r="BI153" i="2"/>
  <c r="BH153" i="2"/>
  <c r="BG153" i="2"/>
  <c r="BE153" i="2"/>
  <c r="T153" i="2"/>
  <c r="R153" i="2"/>
  <c r="P153" i="2"/>
  <c r="BI152" i="2"/>
  <c r="BH152" i="2"/>
  <c r="BG152" i="2"/>
  <c r="BE152" i="2"/>
  <c r="T152" i="2"/>
  <c r="R152" i="2"/>
  <c r="P152" i="2"/>
  <c r="BI151" i="2"/>
  <c r="BH151" i="2"/>
  <c r="BG151" i="2"/>
  <c r="BE151" i="2"/>
  <c r="T151" i="2"/>
  <c r="R151" i="2"/>
  <c r="P151" i="2"/>
  <c r="BI150" i="2"/>
  <c r="BH150" i="2"/>
  <c r="BG150" i="2"/>
  <c r="BE150" i="2"/>
  <c r="T150" i="2"/>
  <c r="R150" i="2"/>
  <c r="P150" i="2"/>
  <c r="BI149" i="2"/>
  <c r="BH149" i="2"/>
  <c r="BG149" i="2"/>
  <c r="BE149" i="2"/>
  <c r="T149" i="2"/>
  <c r="R149" i="2"/>
  <c r="P149" i="2"/>
  <c r="BI147" i="2"/>
  <c r="BH147" i="2"/>
  <c r="BG147" i="2"/>
  <c r="BE147" i="2"/>
  <c r="T147" i="2"/>
  <c r="R147" i="2"/>
  <c r="P147" i="2"/>
  <c r="BI146" i="2"/>
  <c r="BH146" i="2"/>
  <c r="BG146" i="2"/>
  <c r="BE146" i="2"/>
  <c r="T146" i="2"/>
  <c r="R146" i="2"/>
  <c r="P146" i="2"/>
  <c r="BI145" i="2"/>
  <c r="BH145" i="2"/>
  <c r="BG145" i="2"/>
  <c r="BE145" i="2"/>
  <c r="T145" i="2"/>
  <c r="R145" i="2"/>
  <c r="P145" i="2"/>
  <c r="BI144" i="2"/>
  <c r="BH144" i="2"/>
  <c r="BG144" i="2"/>
  <c r="BE144" i="2"/>
  <c r="T144" i="2"/>
  <c r="R144" i="2"/>
  <c r="P144" i="2"/>
  <c r="BI143" i="2"/>
  <c r="BH143" i="2"/>
  <c r="BG143" i="2"/>
  <c r="BE143" i="2"/>
  <c r="T143" i="2"/>
  <c r="R143" i="2"/>
  <c r="P143" i="2"/>
  <c r="BI141" i="2"/>
  <c r="BH141" i="2"/>
  <c r="BG141" i="2"/>
  <c r="BE141" i="2"/>
  <c r="T141" i="2"/>
  <c r="R141" i="2"/>
  <c r="P141" i="2"/>
  <c r="BI140" i="2"/>
  <c r="BH140" i="2"/>
  <c r="BG140" i="2"/>
  <c r="BE140" i="2"/>
  <c r="T140" i="2"/>
  <c r="R140" i="2"/>
  <c r="P140" i="2"/>
  <c r="BI139" i="2"/>
  <c r="BH139" i="2"/>
  <c r="BG139" i="2"/>
  <c r="BE139" i="2"/>
  <c r="T139" i="2"/>
  <c r="R139" i="2"/>
  <c r="P139" i="2"/>
  <c r="BI137" i="2"/>
  <c r="BH137" i="2"/>
  <c r="BG137" i="2"/>
  <c r="BE137" i="2"/>
  <c r="T137" i="2"/>
  <c r="R137" i="2"/>
  <c r="P137" i="2"/>
  <c r="BI136" i="2"/>
  <c r="BH136" i="2"/>
  <c r="BG136" i="2"/>
  <c r="BE136" i="2"/>
  <c r="T136" i="2"/>
  <c r="R136" i="2"/>
  <c r="P136" i="2"/>
  <c r="BI135" i="2"/>
  <c r="BH135" i="2"/>
  <c r="BG135" i="2"/>
  <c r="BE135" i="2"/>
  <c r="T135" i="2"/>
  <c r="R135" i="2"/>
  <c r="P135" i="2"/>
  <c r="BI134" i="2"/>
  <c r="BH134" i="2"/>
  <c r="BG134" i="2"/>
  <c r="BE134" i="2"/>
  <c r="T134" i="2"/>
  <c r="R134" i="2"/>
  <c r="P134" i="2"/>
  <c r="BI133" i="2"/>
  <c r="BH133" i="2"/>
  <c r="BG133" i="2"/>
  <c r="BE133" i="2"/>
  <c r="T133" i="2"/>
  <c r="R133" i="2"/>
  <c r="P133" i="2"/>
  <c r="BI132" i="2"/>
  <c r="BH132" i="2"/>
  <c r="BG132" i="2"/>
  <c r="BE132" i="2"/>
  <c r="T132" i="2"/>
  <c r="R132" i="2"/>
  <c r="P132" i="2"/>
  <c r="BI130" i="2"/>
  <c r="BH130" i="2"/>
  <c r="BG130" i="2"/>
  <c r="BE130" i="2"/>
  <c r="T130" i="2"/>
  <c r="R130" i="2"/>
  <c r="P130" i="2"/>
  <c r="BI129" i="2"/>
  <c r="BH129" i="2"/>
  <c r="BG129" i="2"/>
  <c r="BE129" i="2"/>
  <c r="T129" i="2"/>
  <c r="R129" i="2"/>
  <c r="P129" i="2"/>
  <c r="BI128" i="2"/>
  <c r="BH128" i="2"/>
  <c r="BG128" i="2"/>
  <c r="BE128" i="2"/>
  <c r="T128" i="2"/>
  <c r="R128" i="2"/>
  <c r="P128" i="2"/>
  <c r="BI127" i="2"/>
  <c r="BH127" i="2"/>
  <c r="BG127" i="2"/>
  <c r="BE127" i="2"/>
  <c r="T127" i="2"/>
  <c r="R127" i="2"/>
  <c r="P127" i="2"/>
  <c r="BI126" i="2"/>
  <c r="BH126" i="2"/>
  <c r="BG126" i="2"/>
  <c r="BE126" i="2"/>
  <c r="T126" i="2"/>
  <c r="R126" i="2"/>
  <c r="P126" i="2"/>
  <c r="BI125" i="2"/>
  <c r="BH125" i="2"/>
  <c r="BG125" i="2"/>
  <c r="BE125" i="2"/>
  <c r="T125" i="2"/>
  <c r="R125" i="2"/>
  <c r="P125" i="2"/>
  <c r="J118" i="2"/>
  <c r="F118" i="2"/>
  <c r="F116" i="2"/>
  <c r="E114" i="2"/>
  <c r="J89" i="2"/>
  <c r="F89" i="2"/>
  <c r="F87" i="2"/>
  <c r="E85" i="2"/>
  <c r="J16" i="2"/>
  <c r="E16" i="2"/>
  <c r="F119" i="2"/>
  <c r="J15" i="2"/>
  <c r="J87" i="2"/>
  <c r="L90" i="1"/>
  <c r="AM90" i="1"/>
  <c r="AM89" i="1"/>
  <c r="L89" i="1"/>
  <c r="AM87" i="1"/>
  <c r="L87" i="1"/>
  <c r="L85" i="1"/>
  <c r="L84" i="1"/>
  <c r="BK158" i="2"/>
  <c r="J127" i="2"/>
  <c r="J167" i="2"/>
  <c r="J157" i="2"/>
  <c r="J140" i="2"/>
  <c r="J165" i="2"/>
  <c r="BK152" i="2"/>
  <c r="J130" i="2"/>
  <c r="J139" i="2"/>
  <c r="J126" i="2"/>
  <c r="BK147" i="2"/>
  <c r="J173" i="2"/>
  <c r="J162" i="2"/>
  <c r="BK144" i="2"/>
  <c r="J132" i="2"/>
  <c r="BK154" i="2"/>
  <c r="J128" i="2"/>
  <c r="BK141" i="2"/>
  <c r="BK140" i="2"/>
  <c r="BK174" i="2"/>
  <c r="J168" i="2"/>
  <c r="BK137" i="2"/>
  <c r="J174" i="2"/>
  <c r="BK160" i="2"/>
  <c r="BK150" i="2"/>
  <c r="BK167" i="2"/>
  <c r="J147" i="2"/>
  <c r="J149" i="2"/>
  <c r="BK127" i="2"/>
  <c r="BK166" i="2"/>
  <c r="BK139" i="2"/>
  <c r="J170" i="2"/>
  <c r="BK156" i="2"/>
  <c r="J137" i="2"/>
  <c r="J160" i="2"/>
  <c r="BK143" i="2"/>
  <c r="J136" i="2"/>
  <c r="J141" i="2"/>
  <c r="AS94" i="1"/>
  <c r="BK169" i="2"/>
  <c r="BK155" i="2"/>
  <c r="J135" i="2"/>
  <c r="J153" i="2"/>
  <c r="J144" i="2"/>
  <c r="BK134" i="2"/>
  <c r="BK151" i="2"/>
  <c r="BK129" i="2"/>
  <c r="BK165" i="2"/>
  <c r="BK145" i="2"/>
  <c r="J155" i="2"/>
  <c r="BK170" i="2"/>
  <c r="J125" i="2"/>
  <c r="BK157" i="2"/>
  <c r="J133" i="2"/>
  <c r="J172" i="2"/>
  <c r="BK159" i="2"/>
  <c r="BK146" i="2"/>
  <c r="BK126" i="2"/>
  <c r="J150" i="2"/>
  <c r="J146" i="2"/>
  <c r="J159" i="2"/>
  <c r="BK135" i="2"/>
  <c r="BK168" i="2"/>
  <c r="J158" i="2"/>
  <c r="BK136" i="2"/>
  <c r="BK162" i="2"/>
  <c r="J145" i="2"/>
  <c r="J129" i="2"/>
  <c r="BK153" i="2"/>
  <c r="BK130" i="2"/>
  <c r="J169" i="2"/>
  <c r="J154" i="2"/>
  <c r="BK125" i="2"/>
  <c r="J151" i="2"/>
  <c r="J143" i="2"/>
  <c r="BK132" i="2"/>
  <c r="J152" i="2"/>
  <c r="BK133" i="2"/>
  <c r="BK173" i="2"/>
  <c r="J166" i="2"/>
  <c r="BK149" i="2"/>
  <c r="J134" i="2"/>
  <c r="J156" i="2"/>
  <c r="BK172" i="2"/>
  <c r="BK128" i="2"/>
  <c r="R124" i="2" l="1"/>
  <c r="T138" i="2"/>
  <c r="P124" i="2"/>
  <c r="R148" i="2"/>
  <c r="T124" i="2"/>
  <c r="P138" i="2"/>
  <c r="P142" i="2"/>
  <c r="BK164" i="2"/>
  <c r="J164" i="2"/>
  <c r="J103" i="2"/>
  <c r="P131" i="2"/>
  <c r="R138" i="2"/>
  <c r="T142" i="2"/>
  <c r="BK171" i="2"/>
  <c r="J171" i="2"/>
  <c r="J104" i="2" s="1"/>
  <c r="T131" i="2"/>
  <c r="BK148" i="2"/>
  <c r="J148" i="2"/>
  <c r="J100" i="2" s="1"/>
  <c r="T164" i="2"/>
  <c r="BK124" i="2"/>
  <c r="J124" i="2" s="1"/>
  <c r="J96" i="2" s="1"/>
  <c r="BK138" i="2"/>
  <c r="J138" i="2" s="1"/>
  <c r="J98" i="2" s="1"/>
  <c r="R142" i="2"/>
  <c r="P164" i="2"/>
  <c r="P171" i="2"/>
  <c r="BK131" i="2"/>
  <c r="J131" i="2"/>
  <c r="J97" i="2"/>
  <c r="BK142" i="2"/>
  <c r="J142" i="2" s="1"/>
  <c r="J99" i="2" s="1"/>
  <c r="T148" i="2"/>
  <c r="R164" i="2"/>
  <c r="R163" i="2"/>
  <c r="R171" i="2"/>
  <c r="R131" i="2"/>
  <c r="P148" i="2"/>
  <c r="T171" i="2"/>
  <c r="BK161" i="2"/>
  <c r="J161" i="2"/>
  <c r="J101" i="2"/>
  <c r="F90" i="2"/>
  <c r="BF129" i="2"/>
  <c r="BF150" i="2"/>
  <c r="J116" i="2"/>
  <c r="BF126" i="2"/>
  <c r="BF156" i="2"/>
  <c r="BF125" i="2"/>
  <c r="BF130" i="2"/>
  <c r="BF135" i="2"/>
  <c r="BF137" i="2"/>
  <c r="BF139" i="2"/>
  <c r="BF145" i="2"/>
  <c r="BF147" i="2"/>
  <c r="BF140" i="2"/>
  <c r="BF143" i="2"/>
  <c r="BF144" i="2"/>
  <c r="BF146" i="2"/>
  <c r="BF149" i="2"/>
  <c r="BF152" i="2"/>
  <c r="BF157" i="2"/>
  <c r="BF158" i="2"/>
  <c r="BF159" i="2"/>
  <c r="BF160" i="2"/>
  <c r="BF165" i="2"/>
  <c r="BF166" i="2"/>
  <c r="BF128" i="2"/>
  <c r="BF136" i="2"/>
  <c r="BF141" i="2"/>
  <c r="BF151" i="2"/>
  <c r="BF162" i="2"/>
  <c r="BF167" i="2"/>
  <c r="BF168" i="2"/>
  <c r="BF169" i="2"/>
  <c r="BF170" i="2"/>
  <c r="BF172" i="2"/>
  <c r="BF173" i="2"/>
  <c r="BF174" i="2"/>
  <c r="BF127" i="2"/>
  <c r="BF132" i="2"/>
  <c r="BF133" i="2"/>
  <c r="BF134" i="2"/>
  <c r="BF153" i="2"/>
  <c r="BF154" i="2"/>
  <c r="BF155" i="2"/>
  <c r="F33" i="2"/>
  <c r="BB95" i="1" s="1"/>
  <c r="BB94" i="1" s="1"/>
  <c r="W31" i="1" s="1"/>
  <c r="F34" i="2"/>
  <c r="BC95" i="1"/>
  <c r="BC94" i="1"/>
  <c r="AY94" i="1" s="1"/>
  <c r="F31" i="2"/>
  <c r="AZ95" i="1" s="1"/>
  <c r="AZ94" i="1" s="1"/>
  <c r="W29" i="1" s="1"/>
  <c r="J31" i="2"/>
  <c r="AV95" i="1" s="1"/>
  <c r="F35" i="2"/>
  <c r="BD95" i="1"/>
  <c r="BD94" i="1"/>
  <c r="W33" i="1"/>
  <c r="P163" i="2" l="1"/>
  <c r="P122" i="2" s="1"/>
  <c r="AU95" i="1" s="1"/>
  <c r="AU94" i="1" s="1"/>
  <c r="T163" i="2"/>
  <c r="T123" i="2"/>
  <c r="P123" i="2"/>
  <c r="R123" i="2"/>
  <c r="R122" i="2" s="1"/>
  <c r="BK123" i="2"/>
  <c r="J123" i="2"/>
  <c r="J95" i="2"/>
  <c r="BK163" i="2"/>
  <c r="J163" i="2"/>
  <c r="J102" i="2" s="1"/>
  <c r="J32" i="2"/>
  <c r="AW95" i="1" s="1"/>
  <c r="AT95" i="1" s="1"/>
  <c r="W32" i="1"/>
  <c r="AV94" i="1"/>
  <c r="AK29" i="1"/>
  <c r="F32" i="2"/>
  <c r="BA95" i="1" s="1"/>
  <c r="BA94" i="1" s="1"/>
  <c r="AW94" i="1" s="1"/>
  <c r="AK30" i="1" s="1"/>
  <c r="AX94" i="1"/>
  <c r="T122" i="2" l="1"/>
  <c r="BK122" i="2"/>
  <c r="J122" i="2" s="1"/>
  <c r="J94" i="2" s="1"/>
  <c r="W30" i="1"/>
  <c r="AT94" i="1"/>
  <c r="J28" i="2" l="1"/>
  <c r="AG95" i="1" s="1"/>
  <c r="AG94" i="1" s="1"/>
  <c r="AK26" i="1" s="1"/>
  <c r="AK35" i="1" s="1"/>
  <c r="AN94" i="1" l="1"/>
  <c r="J37" i="2"/>
  <c r="AN95" i="1"/>
</calcChain>
</file>

<file path=xl/sharedStrings.xml><?xml version="1.0" encoding="utf-8"?>
<sst xmlns="http://schemas.openxmlformats.org/spreadsheetml/2006/main" count="907" uniqueCount="301">
  <si>
    <t>Export Komplet</t>
  </si>
  <si>
    <t/>
  </si>
  <si>
    <t>2.0</t>
  </si>
  <si>
    <t>False</t>
  </si>
  <si>
    <t>{44e6fa5f-8b51-47ba-8474-d1f9df95453a}</t>
  </si>
  <si>
    <t>&gt;&gt;  skryté stĺpce  &lt;&lt;</t>
  </si>
  <si>
    <t>0,001</t>
  </si>
  <si>
    <t>20</t>
  </si>
  <si>
    <t>REKAPITULÁCIA STAVBY</t>
  </si>
  <si>
    <t>v ---  nižšie sa nachádzajú doplnkové a pomocné údaje k zostavám  --- v</t>
  </si>
  <si>
    <t>Návod na vyplnenie</t>
  </si>
  <si>
    <t>Kód:</t>
  </si>
  <si>
    <t>2021/7-2</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</si>
  <si>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</si>
  <si>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</si>
  <si>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Obizolovanie pivničných priestorov MŠ Bánová</t>
  </si>
  <si>
    <t>JKSO:</t>
  </si>
  <si>
    <t>KS:</t>
  </si>
  <si>
    <t>Miesto:</t>
  </si>
  <si>
    <t>Žilina - Bánová</t>
  </si>
  <si>
    <t>Dátum:</t>
  </si>
  <si>
    <t>Objednávateľ:</t>
  </si>
  <si>
    <t>IČO:</t>
  </si>
  <si>
    <t xml:space="preserve">37812882 </t>
  </si>
  <si>
    <t>Základná škola s materskou školou, Do Stošky 8</t>
  </si>
  <si>
    <t>IČ DPH:</t>
  </si>
  <si>
    <t>Zhotoviteľ:</t>
  </si>
  <si>
    <t>Vyplň údaj</t>
  </si>
  <si>
    <t>Projektant:</t>
  </si>
  <si>
    <t xml:space="preserve"> </t>
  </si>
  <si>
    <t>True</t>
  </si>
  <si>
    <t>0,01</t>
  </si>
  <si>
    <t>Spracovateľ:</t>
  </si>
  <si>
    <t>Poznámka:</t>
  </si>
  <si>
    <t xml:space="preserve">Názvy položiek neobsahujú úplný technický popis, ani iné podrobnosti spôsobu zhotovenia. Tie sú zrejmé z technickej správy, výkresovej časti projektu, alebo technologických postupov predpísaných výrobcami stavebných hmôt, polotovarov a stavebných technológií._x000D__x000D_
Ak je v popisoch položiek uvedený názov výrobcu, obchodné označenie, alebo iný výraz smerujúci na konkrétny výrobok, je tak len preto, aby bol dostatočne presne opísaný predmet dodávky alebo stavebnej práce. Takýto popis nie je možné považovať za priame určenie, ale len ako príklad použitia. Rozpočet je vypracovaný na základe orientačného zamerania bez realizácie sónd a nieje možné ho považovať za záväzné pomery množstiev, pred realizáciou je potrebné všetky miery prepočítať na základe skutkového stavu. Rozpočet bol vypracovaný 07/2021 na základe požiadaviek investora. </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</si>
  <si>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</si>
  <si>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</si>
  <si>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</si>
  <si>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</si>
  <si>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</si>
  <si>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</si>
  <si>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</si>
  <si>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</si>
  <si>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</si>
  <si>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</si>
  <si>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</si>
  <si>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</si>
  <si>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</si>
  <si>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</si>
  <si>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</si>
  <si>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</si>
  <si>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</si>
  <si>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</si>
  <si>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</si>
  <si>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</si>
  <si>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</si>
  <si>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</si>
  <si>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</si>
  <si>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</si>
  <si>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</si>
  <si>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</si>
  <si>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</si>
  <si>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</si>
  <si>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</si>
  <si>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</si>
  <si>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</si>
  <si>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</si>
  <si>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</si>
  <si>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</si>
  <si>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</si>
  <si>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</si>
  <si>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</si>
  <si>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</si>
  <si>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</si>
  <si>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</si>
  <si>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</si>
  <si>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IMPORT</t>
  </si>
  <si>
    <t>{00000000-0000-0000-0000-000000000000}</t>
  </si>
  <si>
    <t>/</t>
  </si>
  <si>
    <t>STA</t>
  </si>
  <si>
    <t>1</t>
  </si>
  <si>
    <t>###NOINSERT###</t>
  </si>
  <si>
    <t>KRYCÍ LIST ROZPOČTU</t>
  </si>
  <si>
    <t xml:space="preserve">Názvy položiek neobsahujú úplný technický popis, ani iné podrobnosti spôsobu zhotovenia. Tie sú zrejmé z technickej správy, výkresovej časti projektu, alebo technologických postupov predpísaných výrobcami stavebných hmôt, polotovarov a stavebných technológií._x000D_ Ak je v popisoch položiek uvedený názov výrobcu, obchodné označenie, alebo iný výraz smerujúci na konkrétny výrobok, je tak len preto, aby bol dostatočne presne opísaný predmet dodávky alebo stavebnej práce. Takýto popis nie je možné považovať za priame určenie, ale len ako príklad použitia. Rozpočet je vypracovaný na základe orientačného zamerania bez realizácie sónd a nieje možné ho považovať za záväzné pomery množstiev, pred realizáciou je potrebné všetky miery prepočítať na základe skutkového stavu. Rozpočet bol vypracovaný 07/2021 na základe požiadaviek investora. </t>
  </si>
  <si>
    <t>REKAPITULÁCIA ROZPOČTU</t>
  </si>
  <si>
    <t>Kód dielu - Popis</t>
  </si>
  <si>
    <t>Cena celkom [EUR]</t>
  </si>
  <si>
    <t>Náklady z rozpočtu</t>
  </si>
  <si>
    <t>-1</t>
  </si>
  <si>
    <t>HSV - Práce a dodávky HSV</t>
  </si>
  <si>
    <t xml:space="preserve">    1 - Zemné práce</t>
  </si>
  <si>
    <t xml:space="preserve">    2 - Zakladanie</t>
  </si>
  <si>
    <t xml:space="preserve">    5 - Komunikácie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</si>
  <si>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</si>
  <si>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</si>
  <si>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</si>
  <si>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</si>
  <si>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</si>
  <si>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764 - Konštrukcie klampiarske</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</si>
  <si>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</si>
  <si>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</si>
  <si>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</si>
  <si>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</si>
  <si>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</si>
  <si>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</si>
  <si>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</si>
  <si>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</si>
  <si>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</si>
  <si>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</si>
  <si>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</si>
  <si>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</si>
  <si>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</si>
  <si>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</si>
  <si>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</si>
  <si>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</si>
  <si>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</si>
  <si>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130901121.S</t>
  </si>
  <si>
    <t>Búranie konštrukcií z prostého betónu neprekladaného kameňom vo vykopávkach</t>
  </si>
  <si>
    <t>m3</t>
  </si>
  <si>
    <t>4</t>
  </si>
  <si>
    <t>2</t>
  </si>
  <si>
    <t>-1077305541</t>
  </si>
  <si>
    <t>132201101.S</t>
  </si>
  <si>
    <t>Výkop ryhy do šírky 600 mm v horn.3 do 100 m3</t>
  </si>
  <si>
    <t>809957568</t>
  </si>
  <si>
    <t>3</t>
  </si>
  <si>
    <t>132201109.S</t>
  </si>
  <si>
    <t>Príplatok k cene za lepivosť pri hĺbení rýh šírky do 600 mm zapažených i nezapažených s urovnaním dna v hornine 3</t>
  </si>
  <si>
    <t>-109618713</t>
  </si>
  <si>
    <t>162201102.S</t>
  </si>
  <si>
    <t>Vodorovné premiestnenie výkopku z horniny 1-4 nad 20-50m</t>
  </si>
  <si>
    <t>162774056</t>
  </si>
  <si>
    <t>5</t>
  </si>
  <si>
    <t>167101102.S</t>
  </si>
  <si>
    <t>Nakladanie neuľahnutého výkopku z hornín tr.1-4 nad 100 do 1000 m3</t>
  </si>
  <si>
    <t>631824484</t>
  </si>
  <si>
    <t>6</t>
  </si>
  <si>
    <t>174101002.S</t>
  </si>
  <si>
    <t>Zásyp sypaninou so zhutnením jám, šachiet, rýh, zárezov alebo okolo objektov nad 100 do 1000 m3 - zásyp výkopkom</t>
  </si>
  <si>
    <t>-1658475854</t>
  </si>
  <si>
    <t>Zakladanie</t>
  </si>
  <si>
    <t>7</t>
  </si>
  <si>
    <t>211971110.S</t>
  </si>
  <si>
    <t>Zhotovenie opláštenia výplne z geotextílie, v ryhe alebo v záreze so stenami šikmými o skl. do 1:2,5</t>
  </si>
  <si>
    <t>m2</t>
  </si>
  <si>
    <t>-284574966</t>
  </si>
  <si>
    <t>8</t>
  </si>
  <si>
    <t>M</t>
  </si>
  <si>
    <t>693110002000.S</t>
  </si>
  <si>
    <t>Geotextília polypropylénová netkaná 200 g/m2</t>
  </si>
  <si>
    <t>-1670655222</t>
  </si>
  <si>
    <t>9</t>
  </si>
  <si>
    <t>212532111.S</t>
  </si>
  <si>
    <t>Lôžko pre trativod z kameniva hrubého drveného frakcie 16-32 mm</t>
  </si>
  <si>
    <t>-486279824</t>
  </si>
  <si>
    <t>10</t>
  </si>
  <si>
    <t>212755114.S</t>
  </si>
  <si>
    <t>Trativod z drenážnych rúrok bez lôžka, vnútorného priem. rúrok 100 mm</t>
  </si>
  <si>
    <t>m</t>
  </si>
  <si>
    <t>2052000348</t>
  </si>
  <si>
    <t>11</t>
  </si>
  <si>
    <t>216904112.S</t>
  </si>
  <si>
    <t>Očistenie plôch tlakovou vodou stien akéhokoľvek muriva</t>
  </si>
  <si>
    <t>302177031</t>
  </si>
  <si>
    <t>12</t>
  </si>
  <si>
    <t>271573001.S</t>
  </si>
  <si>
    <t>Násyp pod základové konštrukcie so zhutnením zo štrkopiesku fr.0-32 mm</t>
  </si>
  <si>
    <t>-1082473648</t>
  </si>
  <si>
    <t>Komunikácie</t>
  </si>
  <si>
    <t>13</t>
  </si>
  <si>
    <t>596911141.S</t>
  </si>
  <si>
    <t>Kladenie betónovej zámkovej dlažby komunikácií pre peších hr. 60 mm pre peších do 50 m2 so zriadením lôžka z kameniva hr. 30 mm</t>
  </si>
  <si>
    <t>634254862</t>
  </si>
  <si>
    <t>14</t>
  </si>
  <si>
    <t>583410001200.S</t>
  </si>
  <si>
    <t>Kamenivo drvené hrubé frakcia 4-8 mm</t>
  </si>
  <si>
    <t>t</t>
  </si>
  <si>
    <t>146079582</t>
  </si>
  <si>
    <t>15</t>
  </si>
  <si>
    <t>592460010600</t>
  </si>
  <si>
    <t>Dlažba betónová, rozmer 200x100x60 mm, sivá</t>
  </si>
  <si>
    <t>-1562415205</t>
  </si>
  <si>
    <t>Úpravy povrchov, podlahy, osadenie</t>
  </si>
  <si>
    <t>16</t>
  </si>
  <si>
    <t>622451071.S</t>
  </si>
  <si>
    <t>Lokálne vyspravenie povrchu neomietaných betónových stien vonkajších maltou cementovou pre omietky</t>
  </si>
  <si>
    <t>382000272</t>
  </si>
  <si>
    <t>17</t>
  </si>
  <si>
    <t>622460121.S</t>
  </si>
  <si>
    <t>Príprava vonkajšieho podkladu stien penetráciou základnou</t>
  </si>
  <si>
    <t>838804767</t>
  </si>
  <si>
    <t>18</t>
  </si>
  <si>
    <t>622461012.S</t>
  </si>
  <si>
    <t>Vonkajšia omietka stien pastovitá akrylátová roztieraná, hr. 1,5 mm</t>
  </si>
  <si>
    <t>-1064437568</t>
  </si>
  <si>
    <t>19</t>
  </si>
  <si>
    <t>622481119.S</t>
  </si>
  <si>
    <t>Potiahnutie vonkajších stien sklotextílnou mriežkou s celoplošným prilepením</t>
  </si>
  <si>
    <t>2118090774</t>
  </si>
  <si>
    <t>625250654.S</t>
  </si>
  <si>
    <t>Doteplenie konštrukcie extrudovaným polystyrénom hr. 100 mm, lepený na PUR penu ETICS</t>
  </si>
  <si>
    <t>-1628416891</t>
  </si>
  <si>
    <t>Ostatné konštrukcie a práce-búranie</t>
  </si>
  <si>
    <t>21</t>
  </si>
  <si>
    <t>916561112.S</t>
  </si>
  <si>
    <t>Osadenie záhonového alebo parkového obrubníka betón., do lôžka z bet. pros. tr. C 16/20 s bočnou oporou</t>
  </si>
  <si>
    <t>-2055739622</t>
  </si>
  <si>
    <t>22</t>
  </si>
  <si>
    <t>592170001800.S</t>
  </si>
  <si>
    <t>Obrubník parkový, lxšxv 1000x50x200 mm, prírodný</t>
  </si>
  <si>
    <t>ks</t>
  </si>
  <si>
    <t>16620327</t>
  </si>
  <si>
    <t>23</t>
  </si>
  <si>
    <t>916561112.Sr</t>
  </si>
  <si>
    <t>Demontáž a spätná montáž oplotenia</t>
  </si>
  <si>
    <t>kpl</t>
  </si>
  <si>
    <t>-1289700970</t>
  </si>
  <si>
    <t>24</t>
  </si>
  <si>
    <t>918101112.S</t>
  </si>
  <si>
    <t>Lôžko pod obrubníky, krajníky alebo obruby z dlažobných kociek z betónu prostého tr. C 16/20</t>
  </si>
  <si>
    <t>-132224891</t>
  </si>
  <si>
    <t>25</t>
  </si>
  <si>
    <t>952901111.S</t>
  </si>
  <si>
    <t>Vyčistenie staveniska a okolia staveniska</t>
  </si>
  <si>
    <t>1524564762</t>
  </si>
  <si>
    <t>26</t>
  </si>
  <si>
    <t>952901111.Srr</t>
  </si>
  <si>
    <t xml:space="preserve">Úprava terénu do pôvodného stavu so zatravnením </t>
  </si>
  <si>
    <t>-1884434665</t>
  </si>
  <si>
    <t>27</t>
  </si>
  <si>
    <t>979081111.S</t>
  </si>
  <si>
    <t>Odvoz sutiny a vybúraných hmôt na skládku do 1 km</t>
  </si>
  <si>
    <t>-386034980</t>
  </si>
  <si>
    <t>28</t>
  </si>
  <si>
    <t>979081121.S</t>
  </si>
  <si>
    <t>Odvoz sutiny a vybúraných hmôt na skládku za každý ďalší 1 km</t>
  </si>
  <si>
    <t>-449247709</t>
  </si>
  <si>
    <t>29</t>
  </si>
  <si>
    <t>979082111.S</t>
  </si>
  <si>
    <t>Vnútrostavenisková doprava sutiny a vybúraných hmôt do 10 m</t>
  </si>
  <si>
    <t>-916167606</t>
  </si>
  <si>
    <t>30</t>
  </si>
  <si>
    <t>979082121.S</t>
  </si>
  <si>
    <t>Vnútrostavenisková doprava sutiny a vybúraných hmôt za každých ďalších 5 m</t>
  </si>
  <si>
    <t>58216679</t>
  </si>
  <si>
    <t>31</t>
  </si>
  <si>
    <t>979089612.S</t>
  </si>
  <si>
    <t>Poplatok za skladovanie - iné odpady zo stavieb a demolácií (17 09), ostatné</t>
  </si>
  <si>
    <t>182719890</t>
  </si>
  <si>
    <t>32</t>
  </si>
  <si>
    <t>979089713.S</t>
  </si>
  <si>
    <t>Prenájom kontajneru 7 m3</t>
  </si>
  <si>
    <t>797937659</t>
  </si>
  <si>
    <t>99</t>
  </si>
  <si>
    <t>Presun hmôt HSV</t>
  </si>
  <si>
    <t>33</t>
  </si>
  <si>
    <t>998011001.S</t>
  </si>
  <si>
    <t>Presun hmôt pre budovy (801, 803, 812), zvislá konštr. z tehál, tvárnic, z kovu výšky do 6 m</t>
  </si>
  <si>
    <t>-918844847</t>
  </si>
  <si>
    <t>PSV</t>
  </si>
  <si>
    <t>Práce a dodávky PSV</t>
  </si>
  <si>
    <t>711</t>
  </si>
  <si>
    <t>Izolácie proti vode a vlhkosti</t>
  </si>
  <si>
    <t>34</t>
  </si>
  <si>
    <t>711112001.S</t>
  </si>
  <si>
    <t>Zhotovenie  izolácie proti zemnej vlhkosti zvislá penetračným náterom za studena</t>
  </si>
  <si>
    <t>-1873092871</t>
  </si>
  <si>
    <t>35</t>
  </si>
  <si>
    <t>246170000900.S</t>
  </si>
  <si>
    <t>Lak asfaltový penetračný</t>
  </si>
  <si>
    <t>596982612</t>
  </si>
  <si>
    <t>36</t>
  </si>
  <si>
    <t>711142101.S</t>
  </si>
  <si>
    <t>Izolácia proti zemnej vlhkosti s protiradonovou odolnosťou nopovou HDPE fóliou hrúbky 0,5 mm, výška nopu 8 mm šírka 2 m zvislá</t>
  </si>
  <si>
    <t>-1559706174</t>
  </si>
  <si>
    <t>37</t>
  </si>
  <si>
    <t>711142559.S</t>
  </si>
  <si>
    <t>Zhotovenie  izolácie proti zemnej vlhkosti a tlakovej vode zvislá NAIP pritavením</t>
  </si>
  <si>
    <t>-2084429236</t>
  </si>
  <si>
    <t>38</t>
  </si>
  <si>
    <t>628320000700.S</t>
  </si>
  <si>
    <t>Pás asflatový modifikovaný, hr. 4,0 mmna vystužený vložkou</t>
  </si>
  <si>
    <t>1065626953</t>
  </si>
  <si>
    <t>39</t>
  </si>
  <si>
    <t>998711101.S</t>
  </si>
  <si>
    <t>Presun hmôt pre izoláciu proti vode v objektoch výšky do 6 m</t>
  </si>
  <si>
    <t>-111181420</t>
  </si>
  <si>
    <t>764</t>
  </si>
  <si>
    <t>Konštrukcie klampiarske</t>
  </si>
  <si>
    <t>40</t>
  </si>
  <si>
    <t>764430421.S</t>
  </si>
  <si>
    <t>Montáž oplechovania muriva a atík z pozinkovaného farbeného PZf plechu, vrátane rohov r.š. 330 mm</t>
  </si>
  <si>
    <t>883673304</t>
  </si>
  <si>
    <t>41</t>
  </si>
  <si>
    <t>138210001100.S</t>
  </si>
  <si>
    <t>Plech hladký pozinkovaný farbený v RAL, hr. 0,55 mm</t>
  </si>
  <si>
    <t>459052837</t>
  </si>
  <si>
    <t>42</t>
  </si>
  <si>
    <t>998764101.S</t>
  </si>
  <si>
    <t>Presun hmôt pre konštrukcie klampiarske v objektoch výšky do 6 m</t>
  </si>
  <si>
    <t>-544746853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</si>
</sst>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5">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4" fillId="0" borderId="0" applyNumberFormat="0" applyFill="0" applyBorder="0" applyAlignment="0" applyProtection="0"/>
  </cellStyleXfs>
  <cellXfs count="21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4"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5"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4"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1" fillId="5" borderId="0" xfId="0" applyFont="1" applyFill="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4" fillId="0" borderId="0" xfId="0" applyFont="1" applyAlignment="1">
      <alignment horizontal="center" vertical="center"/>
    </xf>
    <xf numFmtId="4" fontId="19" fillId="0" borderId="14"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5" xfId="0" applyNumberFormat="1" applyFont="1" applyBorder="1" applyAlignment="1">
      <alignment vertical="center"/>
    </xf>
    <xf numFmtId="0" fontId="4" fillId="0" borderId="0" xfId="0" applyFont="1" applyAlignment="1">
      <alignment horizontal="left" vertical="center"/>
    </xf>
    <xf numFmtId="0" fontId="24" fillId="0" borderId="0" xfId="1" applyFont="1" applyAlignment="1">
      <alignment horizontal="center" vertical="center"/>
    </xf>
    <xf numFmtId="0" fontId="5"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3" fillId="0" borderId="0" xfId="0" applyFont="1" applyAlignment="1">
      <alignment horizontal="center"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5" fillId="0" borderId="0" xfId="0" applyFont="1" applyAlignment="1">
      <alignment horizontal="left" vertical="center"/>
    </xf>
    <xf numFmtId="0" fontId="28"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4" fillId="0" borderId="0" xfId="0" applyFont="1" applyAlignment="1">
      <alignment horizontal="left" vertical="center"/>
    </xf>
    <xf numFmtId="0" fontId="20" fillId="0" borderId="0" xfId="0" applyFont="1" applyAlignment="1">
      <alignment horizontal="left" vertical="center"/>
    </xf>
    <xf numFmtId="4" fontId="15" fillId="0" borderId="0" xfId="0" applyNumberFormat="1" applyFont="1" applyAlignment="1">
      <alignment vertical="center"/>
    </xf>
    <xf numFmtId="0" fontId="9" fillId="0" borderId="0" xfId="0" applyFont="1" applyAlignment="1">
      <alignment vertical="center"/>
    </xf>
    <xf numFmtId="164" fontId="15"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1" fillId="5" borderId="0" xfId="0" applyFont="1" applyFill="1" applyAlignment="1">
      <alignment horizontal="left" vertical="center"/>
    </xf>
    <xf numFmtId="0" fontId="21" fillId="5" borderId="0" xfId="0" applyFont="1" applyFill="1" applyAlignment="1">
      <alignment horizontal="right" vertical="center"/>
    </xf>
    <xf numFmtId="0" fontId="29"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5" borderId="16"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0" xfId="0" applyFont="1" applyFill="1" applyAlignment="1">
      <alignment horizontal="center" vertical="center" wrapText="1"/>
    </xf>
    <xf numFmtId="0" fontId="0" fillId="0" borderId="3" xfId="0" applyBorder="1" applyAlignment="1">
      <alignment horizontal="center" vertical="center" wrapText="1"/>
    </xf>
    <xf numFmtId="167" fontId="23" fillId="0" borderId="0" xfId="0" applyNumberFormat="1" applyFont="1" applyAlignment="1"/>
    <xf numFmtId="166" fontId="30" fillId="0" borderId="12" xfId="0" applyNumberFormat="1" applyFont="1" applyBorder="1" applyAlignment="1"/>
    <xf numFmtId="166" fontId="30" fillId="0" borderId="13" xfId="0" applyNumberFormat="1" applyFont="1" applyBorder="1" applyAlignment="1"/>
    <xf numFmtId="167" fontId="31"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167"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167" fontId="8" fillId="0" borderId="0" xfId="0" applyNumberFormat="1" applyFont="1" applyAlignment="1">
      <alignment vertical="center"/>
    </xf>
    <xf numFmtId="0" fontId="7" fillId="0" borderId="0" xfId="0" applyFont="1" applyAlignment="1">
      <alignment horizontal="left"/>
    </xf>
    <xf numFmtId="167" fontId="7" fillId="0" borderId="0" xfId="0" applyNumberFormat="1" applyFont="1" applyAlignment="1"/>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167" fontId="21" fillId="3" borderId="22" xfId="0" applyNumberFormat="1"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22" fillId="3" borderId="14"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5"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167" fontId="0" fillId="0" borderId="0" xfId="0" applyNumberFormat="1" applyFont="1" applyAlignment="1">
      <alignment vertical="center"/>
    </xf>
    <xf numFmtId="0" fontId="32" fillId="0" borderId="22" xfId="0" applyFont="1" applyBorder="1" applyAlignment="1" applyProtection="1">
      <alignment horizontal="center" vertical="center"/>
      <protection locked="0"/>
    </xf>
    <xf numFmtId="49" fontId="32" fillId="0" borderId="22" xfId="0" applyNumberFormat="1" applyFont="1" applyBorder="1" applyAlignment="1" applyProtection="1">
      <alignment horizontal="left" vertical="center" wrapText="1"/>
      <protection locked="0"/>
    </xf>
    <xf numFmtId="0" fontId="32" fillId="0" borderId="22" xfId="0" applyFont="1" applyBorder="1" applyAlignment="1" applyProtection="1">
      <alignment horizontal="left" vertical="center" wrapText="1"/>
      <protection locked="0"/>
    </xf>
    <xf numFmtId="0" fontId="32" fillId="0" borderId="22" xfId="0" applyFont="1" applyBorder="1" applyAlignment="1" applyProtection="1">
      <alignment horizontal="center" vertical="center" wrapText="1"/>
      <protection locked="0"/>
    </xf>
    <xf numFmtId="167" fontId="32" fillId="0" borderId="22" xfId="0" applyNumberFormat="1" applyFont="1" applyBorder="1" applyAlignment="1" applyProtection="1">
      <alignment vertical="center"/>
      <protection locked="0"/>
    </xf>
    <xf numFmtId="167" fontId="32" fillId="3" borderId="22" xfId="0" applyNumberFormat="1" applyFont="1" applyFill="1" applyBorder="1" applyAlignment="1" applyProtection="1">
      <alignment vertical="center"/>
      <protection locked="0"/>
    </xf>
    <xf numFmtId="0" fontId="33" fillId="0" borderId="22" xfId="0" applyFont="1" applyBorder="1" applyAlignment="1" applyProtection="1">
      <alignment vertical="center"/>
      <protection locked="0"/>
    </xf>
    <xf numFmtId="0" fontId="33" fillId="0" borderId="3" xfId="0" applyFont="1" applyBorder="1" applyAlignment="1">
      <alignment vertical="center"/>
    </xf>
    <xf numFmtId="0" fontId="32" fillId="3" borderId="14" xfId="0" applyFont="1" applyFill="1" applyBorder="1" applyAlignment="1" applyProtection="1">
      <alignment horizontal="left" vertical="center"/>
      <protection locked="0"/>
    </xf>
    <xf numFmtId="0" fontId="32" fillId="0" borderId="0" xfId="0" applyFont="1" applyBorder="1" applyAlignment="1">
      <alignment horizontal="center" vertical="center"/>
    </xf>
    <xf numFmtId="0" fontId="22" fillId="3" borderId="19" xfId="0" applyFont="1" applyFill="1" applyBorder="1" applyAlignment="1" applyProtection="1">
      <alignment horizontal="left" vertical="center"/>
      <protection locked="0"/>
    </xf>
    <xf numFmtId="0" fontId="22" fillId="0" borderId="20" xfId="0" applyFont="1" applyBorder="1" applyAlignment="1">
      <alignment horizontal="center" vertical="center"/>
    </xf>
    <xf numFmtId="0" fontId="0" fillId="0" borderId="20" xfId="0" applyFont="1" applyBorder="1" applyAlignment="1">
      <alignment vertical="center"/>
    </xf>
    <xf numFmtId="166" fontId="22" fillId="0" borderId="20" xfId="0" applyNumberFormat="1" applyFont="1" applyBorder="1" applyAlignment="1">
      <alignment vertical="center"/>
    </xf>
    <xf numFmtId="166" fontId="22" fillId="0" borderId="21" xfId="0" applyNumberFormat="1" applyFont="1" applyBorder="1" applyAlignment="1">
      <alignment vertical="center"/>
    </xf>
    <xf numFmtId="0" fontId="10" fillId="2" borderId="0" xfId="0" applyFont="1" applyFill="1" applyAlignment="1">
      <alignment horizontal="center" vertical="center"/>
    </xf>
    <xf numFmtId="0" fontId="0" fillId="0" borderId="0" xfId="0"/>
    <xf numFmtId="0" fontId="21" fillId="5" borderId="6" xfId="0" applyFont="1" applyFill="1" applyBorder="1" applyAlignment="1">
      <alignment horizontal="center" vertical="center"/>
    </xf>
    <xf numFmtId="0" fontId="21" fillId="5" borderId="7" xfId="0" applyFont="1" applyFill="1" applyBorder="1" applyAlignment="1">
      <alignment horizontal="left" vertical="center"/>
    </xf>
    <xf numFmtId="0" fontId="21" fillId="5" borderId="7" xfId="0" applyFont="1" applyFill="1" applyBorder="1" applyAlignment="1">
      <alignment horizontal="center" vertical="center"/>
    </xf>
    <xf numFmtId="0" fontId="21" fillId="5" borderId="7" xfId="0" applyFont="1" applyFill="1" applyBorder="1" applyAlignment="1">
      <alignment horizontal="right" vertical="center"/>
    </xf>
    <xf numFmtId="0" fontId="21" fillId="5" borderId="8" xfId="0" applyFont="1" applyFill="1" applyBorder="1" applyAlignment="1">
      <alignment horizontal="left" vertical="center"/>
    </xf>
    <xf numFmtId="4" fontId="26"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4" fontId="16" fillId="0" borderId="0" xfId="0" applyNumberFormat="1" applyFont="1" applyAlignment="1">
      <alignment vertical="center"/>
    </xf>
    <xf numFmtId="0" fontId="15" fillId="0" borderId="0" xfId="0" applyFont="1" applyAlignment="1">
      <alignment vertical="center"/>
    </xf>
    <xf numFmtId="164" fontId="15" fillId="0" borderId="0" xfId="0" applyNumberFormat="1" applyFont="1" applyAlignment="1">
      <alignment horizontal="left" vertical="center"/>
    </xf>
    <xf numFmtId="0" fontId="4" fillId="4" borderId="7" xfId="0" applyFont="1" applyFill="1" applyBorder="1" applyAlignment="1">
      <alignment horizontal="left" vertical="center"/>
    </xf>
    <xf numFmtId="0" fontId="0" fillId="4" borderId="7" xfId="0" applyFont="1" applyFill="1" applyBorder="1" applyAlignment="1">
      <alignmen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4" fontId="17"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topLeftCell="A64" workbookViewId="0">
      <selection activeCell="AN20" sqref="AN20"/>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3" t="s">
        <v>0</v>
      </c>
      <c r="AZ1" s="13" t="s">
        <v>1</v>
      </c>
      <c r="BA1" s="13" t="s">
        <v>2</v>
      </c>
      <c r="BB1" s="13" t="s">
        <v>1</v>
      </c>
      <c r="BT1" s="13" t="s">
        <v>3</v>
      </c>
      <c r="BU1" s="13" t="s">
        <v>3</v>
      </c>
      <c r="BV1" s="13" t="s">
        <v>4</v>
      </c>
    </row>
    <row r="2" spans="1:74" s="1" customFormat="1" ht="36.950000000000003" customHeight="1">
      <c r="AR2" s="172" t="s">
        <v>5</v>
      </c>
      <c r="AS2" s="173"/>
      <c r="AT2" s="173"/>
      <c r="AU2" s="173"/>
      <c r="AV2" s="173"/>
      <c r="AW2" s="173"/>
      <c r="AX2" s="173"/>
      <c r="AY2" s="173"/>
      <c r="AZ2" s="173"/>
      <c r="BA2" s="173"/>
      <c r="BB2" s="173"/>
      <c r="BC2" s="173"/>
      <c r="BD2" s="173"/>
      <c r="BE2" s="173"/>
      <c r="BS2" s="14" t="s">
        <v>6</v>
      </c>
      <c r="BT2" s="14" t="s">
        <v>7</v>
      </c>
    </row>
    <row r="3" spans="1:74"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7</v>
      </c>
    </row>
    <row r="4" spans="1:74" s="1" customFormat="1" ht="24.95" customHeight="1">
      <c r="B4" s="17"/>
      <c r="D4" s="18" t="s">
        <v>8</v>
      </c>
      <c r="AR4" s="17"/>
      <c r="AS4" s="19" t="s">
        <v>9</v>
      </c>
      <c r="BE4" s="20" t="s">
        <v>10</v>
      </c>
      <c r="BS4" s="14" t="s">
        <v>6</v>
      </c>
    </row>
    <row r="5" spans="1:74" s="1" customFormat="1" ht="12" customHeight="1">
      <c r="B5" s="17"/>
      <c r="D5" s="21" t="s">
        <v>11</v>
      </c>
      <c r="K5" s="206" t="s">
        <v>12</v>
      </c>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R5" s="17"/>
      <c r="BE5" s="203" t="s">
        <v>13</v>
      </c>
      <c r="BS5" s="14" t="s">
        <v>6</v>
      </c>
    </row>
    <row r="6" spans="1:74" s="1" customFormat="1" ht="36.950000000000003" customHeight="1">
      <c r="B6" s="17"/>
      <c r="D6" s="23" t="s">
        <v>14</v>
      </c>
      <c r="K6" s="207" t="s">
        <v>15</v>
      </c>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R6" s="17"/>
      <c r="BE6" s="204"/>
      <c r="BS6" s="14" t="s">
        <v>6</v>
      </c>
    </row>
    <row r="7" spans="1:74" s="1" customFormat="1" ht="12" customHeight="1">
      <c r="B7" s="17"/>
      <c r="D7" s="24" t="s">
        <v>16</v>
      </c>
      <c r="K7" s="22" t="s">
        <v>1</v>
      </c>
      <c r="AK7" s="24" t="s">
        <v>17</v>
      </c>
      <c r="AN7" s="22" t="s">
        <v>1</v>
      </c>
      <c r="AR7" s="17"/>
      <c r="BE7" s="204"/>
      <c r="BS7" s="14" t="s">
        <v>6</v>
      </c>
    </row>
    <row r="8" spans="1:74" s="1" customFormat="1" ht="12" customHeight="1">
      <c r="B8" s="17"/>
      <c r="D8" s="24" t="s">
        <v>18</v>
      </c>
      <c r="K8" s="22" t="s">
        <v>19</v>
      </c>
      <c r="AK8" s="24" t="s">
        <v>20</v>
      </c>
      <c r="AN8" s="25"/>
      <c r="AR8" s="17"/>
      <c r="BE8" s="204"/>
      <c r="BS8" s="14" t="s">
        <v>6</v>
      </c>
    </row>
    <row r="9" spans="1:74" s="1" customFormat="1" ht="14.45" customHeight="1">
      <c r="B9" s="17"/>
      <c r="AR9" s="17"/>
      <c r="BE9" s="204"/>
      <c r="BS9" s="14" t="s">
        <v>6</v>
      </c>
    </row>
    <row r="10" spans="1:74" s="1" customFormat="1" ht="12" customHeight="1">
      <c r="B10" s="17"/>
      <c r="D10" s="24" t="s">
        <v>21</v>
      </c>
      <c r="AK10" s="24" t="s">
        <v>22</v>
      </c>
      <c r="AN10" s="22" t="s">
        <v>23</v>
      </c>
      <c r="AR10" s="17"/>
      <c r="BE10" s="204"/>
      <c r="BS10" s="14" t="s">
        <v>6</v>
      </c>
    </row>
    <row r="11" spans="1:74" s="1" customFormat="1" ht="18.399999999999999" customHeight="1">
      <c r="B11" s="17"/>
      <c r="E11" s="22" t="s">
        <v>24</v>
      </c>
      <c r="AK11" s="24" t="s">
        <v>25</v>
      </c>
      <c r="AN11" s="22" t="s">
        <v>1</v>
      </c>
      <c r="AR11" s="17"/>
      <c r="BE11" s="204"/>
      <c r="BS11" s="14" t="s">
        <v>6</v>
      </c>
    </row>
    <row r="12" spans="1:74" s="1" customFormat="1" ht="6.95" customHeight="1">
      <c r="B12" s="17"/>
      <c r="AR12" s="17"/>
      <c r="BE12" s="204"/>
      <c r="BS12" s="14" t="s">
        <v>6</v>
      </c>
    </row>
    <row r="13" spans="1:74" s="1" customFormat="1" ht="12" customHeight="1">
      <c r="B13" s="17"/>
      <c r="D13" s="24" t="s">
        <v>26</v>
      </c>
      <c r="AK13" s="24" t="s">
        <v>22</v>
      </c>
      <c r="AN13" s="26" t="s">
        <v>27</v>
      </c>
      <c r="AR13" s="17"/>
      <c r="BE13" s="204"/>
      <c r="BS13" s="14" t="s">
        <v>6</v>
      </c>
    </row>
    <row r="14" spans="1:74" ht="12.75">
      <c r="B14" s="17"/>
      <c r="E14" s="208" t="s">
        <v>27</v>
      </c>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4" t="s">
        <v>25</v>
      </c>
      <c r="AN14" s="26" t="s">
        <v>27</v>
      </c>
      <c r="AR14" s="17"/>
      <c r="BE14" s="204"/>
      <c r="BS14" s="14" t="s">
        <v>6</v>
      </c>
    </row>
    <row r="15" spans="1:74" s="1" customFormat="1" ht="6.95" customHeight="1">
      <c r="B15" s="17"/>
      <c r="AR15" s="17"/>
      <c r="BE15" s="204"/>
      <c r="BS15" s="14" t="s">
        <v>3</v>
      </c>
    </row>
    <row r="16" spans="1:74" s="1" customFormat="1" ht="12" customHeight="1">
      <c r="B16" s="17"/>
      <c r="D16" s="24" t="s">
        <v>28</v>
      </c>
      <c r="AK16" s="24" t="s">
        <v>22</v>
      </c>
      <c r="AN16" s="22" t="s">
        <v>1</v>
      </c>
      <c r="AR16" s="17"/>
      <c r="BE16" s="204"/>
      <c r="BS16" s="14" t="s">
        <v>3</v>
      </c>
    </row>
    <row r="17" spans="1:71" s="1" customFormat="1" ht="18.399999999999999" customHeight="1">
      <c r="B17" s="17"/>
      <c r="E17" s="22" t="s">
        <v>29</v>
      </c>
      <c r="AK17" s="24" t="s">
        <v>25</v>
      </c>
      <c r="AN17" s="22" t="s">
        <v>1</v>
      </c>
      <c r="AR17" s="17"/>
      <c r="BE17" s="204"/>
      <c r="BS17" s="14" t="s">
        <v>30</v>
      </c>
    </row>
    <row r="18" spans="1:71" s="1" customFormat="1" ht="6.95" customHeight="1">
      <c r="B18" s="17"/>
      <c r="AR18" s="17"/>
      <c r="BE18" s="204"/>
      <c r="BS18" s="14" t="s">
        <v>31</v>
      </c>
    </row>
    <row r="19" spans="1:71" s="1" customFormat="1" ht="12" customHeight="1">
      <c r="B19" s="17"/>
      <c r="D19" s="24" t="s">
        <v>32</v>
      </c>
      <c r="AK19" s="24" t="s">
        <v>22</v>
      </c>
      <c r="AN19" s="22"/>
      <c r="AR19" s="17"/>
      <c r="BE19" s="204"/>
      <c r="BS19" s="14" t="s">
        <v>31</v>
      </c>
    </row>
    <row r="20" spans="1:71" s="1" customFormat="1" ht="18.399999999999999" customHeight="1">
      <c r="B20" s="17"/>
      <c r="E20" s="22"/>
      <c r="AK20" s="24" t="s">
        <v>25</v>
      </c>
      <c r="AN20" s="22" t="s">
        <v>1</v>
      </c>
      <c r="AR20" s="17"/>
      <c r="BE20" s="204"/>
      <c r="BS20" s="14" t="s">
        <v>30</v>
      </c>
    </row>
    <row r="21" spans="1:71" s="1" customFormat="1" ht="6.95" customHeight="1">
      <c r="B21" s="17"/>
      <c r="AR21" s="17"/>
      <c r="BE21" s="204"/>
    </row>
    <row r="22" spans="1:71" s="1" customFormat="1" ht="12" customHeight="1">
      <c r="B22" s="17"/>
      <c r="D22" s="24" t="s">
        <v>33</v>
      </c>
      <c r="AR22" s="17"/>
      <c r="BE22" s="204"/>
    </row>
    <row r="23" spans="1:71" s="1" customFormat="1" ht="95.25" customHeight="1">
      <c r="B23" s="17"/>
      <c r="E23" s="210" t="s">
        <v>34</v>
      </c>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R23" s="17"/>
      <c r="BE23" s="204"/>
    </row>
    <row r="24" spans="1:71" s="1" customFormat="1" ht="6.95" customHeight="1">
      <c r="B24" s="17"/>
      <c r="AR24" s="17"/>
      <c r="BE24" s="204"/>
    </row>
    <row r="25" spans="1:71" s="1" customFormat="1" ht="6.95" customHeight="1">
      <c r="B25" s="1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7"/>
      <c r="BE25" s="204"/>
    </row>
    <row r="26" spans="1:71" s="2" customFormat="1" ht="25.9" customHeight="1">
      <c r="A26" s="29"/>
      <c r="B26" s="30"/>
      <c r="C26" s="29"/>
      <c r="D26" s="31" t="s">
        <v>35</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211">
        <f>ROUND(AG94,2)</f>
        <v>0</v>
      </c>
      <c r="AL26" s="212"/>
      <c r="AM26" s="212"/>
      <c r="AN26" s="212"/>
      <c r="AO26" s="212"/>
      <c r="AP26" s="29"/>
      <c r="AQ26" s="29"/>
      <c r="AR26" s="30"/>
      <c r="BE26" s="204"/>
    </row>
    <row r="27" spans="1:71" s="2" customFormat="1" ht="6.95" customHeight="1">
      <c r="A27" s="29"/>
      <c r="B27" s="30"/>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c r="BE27" s="204"/>
    </row>
    <row r="28" spans="1:71" s="2" customFormat="1" ht="12.75">
      <c r="A28" s="29"/>
      <c r="B28" s="30"/>
      <c r="C28" s="29"/>
      <c r="D28" s="29"/>
      <c r="E28" s="29"/>
      <c r="F28" s="29"/>
      <c r="G28" s="29"/>
      <c r="H28" s="29"/>
      <c r="I28" s="29"/>
      <c r="J28" s="29"/>
      <c r="K28" s="29"/>
      <c r="L28" s="213" t="s">
        <v>36</v>
      </c>
      <c r="M28" s="213"/>
      <c r="N28" s="213"/>
      <c r="O28" s="213"/>
      <c r="P28" s="213"/>
      <c r="Q28" s="29"/>
      <c r="R28" s="29"/>
      <c r="S28" s="29"/>
      <c r="T28" s="29"/>
      <c r="U28" s="29"/>
      <c r="V28" s="29"/>
      <c r="W28" s="213" t="s">
        <v>37</v>
      </c>
      <c r="X28" s="213"/>
      <c r="Y28" s="213"/>
      <c r="Z28" s="213"/>
      <c r="AA28" s="213"/>
      <c r="AB28" s="213"/>
      <c r="AC28" s="213"/>
      <c r="AD28" s="213"/>
      <c r="AE28" s="213"/>
      <c r="AF28" s="29"/>
      <c r="AG28" s="29"/>
      <c r="AH28" s="29"/>
      <c r="AI28" s="29"/>
      <c r="AJ28" s="29"/>
      <c r="AK28" s="213" t="s">
        <v>38</v>
      </c>
      <c r="AL28" s="213"/>
      <c r="AM28" s="213"/>
      <c r="AN28" s="213"/>
      <c r="AO28" s="213"/>
      <c r="AP28" s="29"/>
      <c r="AQ28" s="29"/>
      <c r="AR28" s="30"/>
      <c r="BE28" s="204"/>
    </row>
    <row r="29" spans="1:71" s="3" customFormat="1" ht="14.45" customHeight="1">
      <c r="B29" s="34"/>
      <c r="D29" s="24" t="s">
        <v>39</v>
      </c>
      <c r="F29" s="35" t="s">
        <v>40</v>
      </c>
      <c r="L29" s="195">
        <v>0.2</v>
      </c>
      <c r="M29" s="194"/>
      <c r="N29" s="194"/>
      <c r="O29" s="194"/>
      <c r="P29" s="194"/>
      <c r="Q29" s="36"/>
      <c r="R29" s="36"/>
      <c r="S29" s="36"/>
      <c r="T29" s="36"/>
      <c r="U29" s="36"/>
      <c r="V29" s="36"/>
      <c r="W29" s="193">
        <f>ROUND(AZ94, 2)</f>
        <v>0</v>
      </c>
      <c r="X29" s="194"/>
      <c r="Y29" s="194"/>
      <c r="Z29" s="194"/>
      <c r="AA29" s="194"/>
      <c r="AB29" s="194"/>
      <c r="AC29" s="194"/>
      <c r="AD29" s="194"/>
      <c r="AE29" s="194"/>
      <c r="AF29" s="36"/>
      <c r="AG29" s="36"/>
      <c r="AH29" s="36"/>
      <c r="AI29" s="36"/>
      <c r="AJ29" s="36"/>
      <c r="AK29" s="193">
        <f>ROUND(AV94, 2)</f>
        <v>0</v>
      </c>
      <c r="AL29" s="194"/>
      <c r="AM29" s="194"/>
      <c r="AN29" s="194"/>
      <c r="AO29" s="194"/>
      <c r="AP29" s="36"/>
      <c r="AQ29" s="36"/>
      <c r="AR29" s="37"/>
      <c r="AS29" s="36"/>
      <c r="AT29" s="36"/>
      <c r="AU29" s="36"/>
      <c r="AV29" s="36"/>
      <c r="AW29" s="36"/>
      <c r="AX29" s="36"/>
      <c r="AY29" s="36"/>
      <c r="AZ29" s="36"/>
      <c r="BE29" s="205"/>
    </row>
    <row r="30" spans="1:71" s="3" customFormat="1" ht="14.45" customHeight="1">
      <c r="B30" s="34"/>
      <c r="F30" s="35" t="s">
        <v>41</v>
      </c>
      <c r="L30" s="195">
        <v>0.2</v>
      </c>
      <c r="M30" s="194"/>
      <c r="N30" s="194"/>
      <c r="O30" s="194"/>
      <c r="P30" s="194"/>
      <c r="Q30" s="36"/>
      <c r="R30" s="36"/>
      <c r="S30" s="36"/>
      <c r="T30" s="36"/>
      <c r="U30" s="36"/>
      <c r="V30" s="36"/>
      <c r="W30" s="193">
        <f>ROUND(BA94, 2)</f>
        <v>0</v>
      </c>
      <c r="X30" s="194"/>
      <c r="Y30" s="194"/>
      <c r="Z30" s="194"/>
      <c r="AA30" s="194"/>
      <c r="AB30" s="194"/>
      <c r="AC30" s="194"/>
      <c r="AD30" s="194"/>
      <c r="AE30" s="194"/>
      <c r="AF30" s="36"/>
      <c r="AG30" s="36"/>
      <c r="AH30" s="36"/>
      <c r="AI30" s="36"/>
      <c r="AJ30" s="36"/>
      <c r="AK30" s="193">
        <f>ROUND(AW94, 2)</f>
        <v>0</v>
      </c>
      <c r="AL30" s="194"/>
      <c r="AM30" s="194"/>
      <c r="AN30" s="194"/>
      <c r="AO30" s="194"/>
      <c r="AP30" s="36"/>
      <c r="AQ30" s="36"/>
      <c r="AR30" s="37"/>
      <c r="AS30" s="36"/>
      <c r="AT30" s="36"/>
      <c r="AU30" s="36"/>
      <c r="AV30" s="36"/>
      <c r="AW30" s="36"/>
      <c r="AX30" s="36"/>
      <c r="AY30" s="36"/>
      <c r="AZ30" s="36"/>
      <c r="BE30" s="205"/>
    </row>
    <row r="31" spans="1:71" s="3" customFormat="1" ht="14.45" hidden="1" customHeight="1">
      <c r="B31" s="34"/>
      <c r="F31" s="24" t="s">
        <v>42</v>
      </c>
      <c r="L31" s="202">
        <v>0.2</v>
      </c>
      <c r="M31" s="201"/>
      <c r="N31" s="201"/>
      <c r="O31" s="201"/>
      <c r="P31" s="201"/>
      <c r="W31" s="200">
        <f>ROUND(BB94, 2)</f>
        <v>0</v>
      </c>
      <c r="X31" s="201"/>
      <c r="Y31" s="201"/>
      <c r="Z31" s="201"/>
      <c r="AA31" s="201"/>
      <c r="AB31" s="201"/>
      <c r="AC31" s="201"/>
      <c r="AD31" s="201"/>
      <c r="AE31" s="201"/>
      <c r="AK31" s="200">
        <v>0</v>
      </c>
      <c r="AL31" s="201"/>
      <c r="AM31" s="201"/>
      <c r="AN31" s="201"/>
      <c r="AO31" s="201"/>
      <c r="AR31" s="34"/>
      <c r="BE31" s="205"/>
    </row>
    <row r="32" spans="1:71" s="3" customFormat="1" ht="14.45" hidden="1" customHeight="1">
      <c r="B32" s="34"/>
      <c r="F32" s="24" t="s">
        <v>43</v>
      </c>
      <c r="L32" s="202">
        <v>0.2</v>
      </c>
      <c r="M32" s="201"/>
      <c r="N32" s="201"/>
      <c r="O32" s="201"/>
      <c r="P32" s="201"/>
      <c r="W32" s="200">
        <f>ROUND(BC94, 2)</f>
        <v>0</v>
      </c>
      <c r="X32" s="201"/>
      <c r="Y32" s="201"/>
      <c r="Z32" s="201"/>
      <c r="AA32" s="201"/>
      <c r="AB32" s="201"/>
      <c r="AC32" s="201"/>
      <c r="AD32" s="201"/>
      <c r="AE32" s="201"/>
      <c r="AK32" s="200">
        <v>0</v>
      </c>
      <c r="AL32" s="201"/>
      <c r="AM32" s="201"/>
      <c r="AN32" s="201"/>
      <c r="AO32" s="201"/>
      <c r="AR32" s="34"/>
      <c r="BE32" s="205"/>
    </row>
    <row r="33" spans="1:57" s="3" customFormat="1" ht="14.45" hidden="1" customHeight="1">
      <c r="B33" s="34"/>
      <c r="F33" s="35" t="s">
        <v>44</v>
      </c>
      <c r="L33" s="195">
        <v>0</v>
      </c>
      <c r="M33" s="194"/>
      <c r="N33" s="194"/>
      <c r="O33" s="194"/>
      <c r="P33" s="194"/>
      <c r="Q33" s="36"/>
      <c r="R33" s="36"/>
      <c r="S33" s="36"/>
      <c r="T33" s="36"/>
      <c r="U33" s="36"/>
      <c r="V33" s="36"/>
      <c r="W33" s="193">
        <f>ROUND(BD94, 2)</f>
        <v>0</v>
      </c>
      <c r="X33" s="194"/>
      <c r="Y33" s="194"/>
      <c r="Z33" s="194"/>
      <c r="AA33" s="194"/>
      <c r="AB33" s="194"/>
      <c r="AC33" s="194"/>
      <c r="AD33" s="194"/>
      <c r="AE33" s="194"/>
      <c r="AF33" s="36"/>
      <c r="AG33" s="36"/>
      <c r="AH33" s="36"/>
      <c r="AI33" s="36"/>
      <c r="AJ33" s="36"/>
      <c r="AK33" s="193">
        <v>0</v>
      </c>
      <c r="AL33" s="194"/>
      <c r="AM33" s="194"/>
      <c r="AN33" s="194"/>
      <c r="AO33" s="194"/>
      <c r="AP33" s="36"/>
      <c r="AQ33" s="36"/>
      <c r="AR33" s="37"/>
      <c r="AS33" s="36"/>
      <c r="AT33" s="36"/>
      <c r="AU33" s="36"/>
      <c r="AV33" s="36"/>
      <c r="AW33" s="36"/>
      <c r="AX33" s="36"/>
      <c r="AY33" s="36"/>
      <c r="AZ33" s="36"/>
      <c r="BE33" s="205"/>
    </row>
    <row r="34" spans="1:57" s="2" customFormat="1" ht="6.95" customHeight="1">
      <c r="A34" s="29"/>
      <c r="B34" s="30"/>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0"/>
      <c r="BE34" s="204"/>
    </row>
    <row r="35" spans="1:57" s="2" customFormat="1" ht="25.9" customHeight="1">
      <c r="A35" s="29"/>
      <c r="B35" s="30"/>
      <c r="C35" s="38"/>
      <c r="D35" s="39" t="s">
        <v>45</v>
      </c>
      <c r="E35" s="40"/>
      <c r="F35" s="40"/>
      <c r="G35" s="40"/>
      <c r="H35" s="40"/>
      <c r="I35" s="40"/>
      <c r="J35" s="40"/>
      <c r="K35" s="40"/>
      <c r="L35" s="40"/>
      <c r="M35" s="40"/>
      <c r="N35" s="40"/>
      <c r="O35" s="40"/>
      <c r="P35" s="40"/>
      <c r="Q35" s="40"/>
      <c r="R35" s="40"/>
      <c r="S35" s="40"/>
      <c r="T35" s="41" t="s">
        <v>46</v>
      </c>
      <c r="U35" s="40"/>
      <c r="V35" s="40"/>
      <c r="W35" s="40"/>
      <c r="X35" s="196" t="s">
        <v>47</v>
      </c>
      <c r="Y35" s="197"/>
      <c r="Z35" s="197"/>
      <c r="AA35" s="197"/>
      <c r="AB35" s="197"/>
      <c r="AC35" s="40"/>
      <c r="AD35" s="40"/>
      <c r="AE35" s="40"/>
      <c r="AF35" s="40"/>
      <c r="AG35" s="40"/>
      <c r="AH35" s="40"/>
      <c r="AI35" s="40"/>
      <c r="AJ35" s="40"/>
      <c r="AK35" s="198">
        <f>SUM(AK26:AK33)</f>
        <v>0</v>
      </c>
      <c r="AL35" s="197"/>
      <c r="AM35" s="197"/>
      <c r="AN35" s="197"/>
      <c r="AO35" s="199"/>
      <c r="AP35" s="38"/>
      <c r="AQ35" s="38"/>
      <c r="AR35" s="30"/>
      <c r="BE35" s="29"/>
    </row>
    <row r="36" spans="1:57" s="2" customFormat="1" ht="6.95" customHeight="1">
      <c r="A36" s="29"/>
      <c r="B36" s="30"/>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0"/>
      <c r="BE36" s="29"/>
    </row>
    <row r="37" spans="1:57" s="2" customFormat="1" ht="14.45" customHeight="1">
      <c r="A37" s="29"/>
      <c r="B37" s="30"/>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30"/>
      <c r="BE37" s="29"/>
    </row>
    <row r="38" spans="1:57" s="1" customFormat="1" ht="14.45" customHeight="1">
      <c r="B38" s="17"/>
      <c r="AR38" s="17"/>
    </row>
    <row r="39" spans="1:57" s="1" customFormat="1" ht="14.45" customHeight="1">
      <c r="B39" s="17"/>
      <c r="AR39" s="17"/>
    </row>
    <row r="40" spans="1:57" s="1" customFormat="1" ht="14.45" customHeight="1">
      <c r="B40" s="17"/>
      <c r="AR40" s="17"/>
    </row>
    <row r="41" spans="1:57" s="1" customFormat="1" ht="14.45" customHeight="1">
      <c r="B41" s="17"/>
      <c r="AR41" s="17"/>
    </row>
    <row r="42" spans="1:57" s="1" customFormat="1" ht="14.45" customHeight="1">
      <c r="B42" s="17"/>
      <c r="AR42" s="17"/>
    </row>
    <row r="43" spans="1:57" s="1" customFormat="1" ht="14.45" customHeight="1">
      <c r="B43" s="17"/>
      <c r="AR43" s="17"/>
    </row>
    <row r="44" spans="1:57" s="1" customFormat="1" ht="14.45" customHeight="1">
      <c r="B44" s="17"/>
      <c r="AR44" s="17"/>
    </row>
    <row r="45" spans="1:57" s="1" customFormat="1" ht="14.45" customHeight="1">
      <c r="B45" s="17"/>
      <c r="AR45" s="17"/>
    </row>
    <row r="46" spans="1:57" s="1" customFormat="1" ht="14.45" customHeight="1">
      <c r="B46" s="17"/>
      <c r="AR46" s="17"/>
    </row>
    <row r="47" spans="1:57" s="1" customFormat="1" ht="14.45" customHeight="1">
      <c r="B47" s="17"/>
      <c r="AR47" s="17"/>
    </row>
    <row r="48" spans="1:57" s="1" customFormat="1" ht="14.45" customHeight="1">
      <c r="B48" s="17"/>
      <c r="AR48" s="17"/>
    </row>
    <row r="49" spans="1:57" s="2" customFormat="1" ht="14.45" customHeight="1">
      <c r="B49" s="42"/>
      <c r="D49" s="43" t="s">
        <v>48</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49</v>
      </c>
      <c r="AI49" s="44"/>
      <c r="AJ49" s="44"/>
      <c r="AK49" s="44"/>
      <c r="AL49" s="44"/>
      <c r="AM49" s="44"/>
      <c r="AN49" s="44"/>
      <c r="AO49" s="44"/>
      <c r="AR49" s="42"/>
    </row>
    <row r="50" spans="1:57">
      <c r="B50" s="17"/>
      <c r="AR50" s="17"/>
    </row>
    <row r="51" spans="1:57">
      <c r="B51" s="17"/>
      <c r="AR51" s="17"/>
    </row>
    <row r="52" spans="1:57">
      <c r="B52" s="17"/>
      <c r="AR52" s="17"/>
    </row>
    <row r="53" spans="1:57">
      <c r="B53" s="17"/>
      <c r="AR53" s="17"/>
    </row>
    <row r="54" spans="1:57">
      <c r="B54" s="17"/>
      <c r="AR54" s="17"/>
    </row>
    <row r="55" spans="1:57">
      <c r="B55" s="17"/>
      <c r="AR55" s="17"/>
    </row>
    <row r="56" spans="1:57">
      <c r="B56" s="17"/>
      <c r="AR56" s="17"/>
    </row>
    <row r="57" spans="1:57">
      <c r="B57" s="17"/>
      <c r="AR57" s="17"/>
    </row>
    <row r="58" spans="1:57">
      <c r="B58" s="17"/>
      <c r="AR58" s="17"/>
    </row>
    <row r="59" spans="1:57">
      <c r="B59" s="17"/>
      <c r="AR59" s="17"/>
    </row>
    <row r="60" spans="1:57" s="2" customFormat="1" ht="12.75">
      <c r="A60" s="29"/>
      <c r="B60" s="30"/>
      <c r="C60" s="29"/>
      <c r="D60" s="45" t="s">
        <v>50</v>
      </c>
      <c r="E60" s="32"/>
      <c r="F60" s="32"/>
      <c r="G60" s="32"/>
      <c r="H60" s="32"/>
      <c r="I60" s="32"/>
      <c r="J60" s="32"/>
      <c r="K60" s="32"/>
      <c r="L60" s="32"/>
      <c r="M60" s="32"/>
      <c r="N60" s="32"/>
      <c r="O60" s="32"/>
      <c r="P60" s="32"/>
      <c r="Q60" s="32"/>
      <c r="R60" s="32"/>
      <c r="S60" s="32"/>
      <c r="T60" s="32"/>
      <c r="U60" s="32"/>
      <c r="V60" s="45" t="s">
        <v>51</v>
      </c>
      <c r="W60" s="32"/>
      <c r="X60" s="32"/>
      <c r="Y60" s="32"/>
      <c r="Z60" s="32"/>
      <c r="AA60" s="32"/>
      <c r="AB60" s="32"/>
      <c r="AC60" s="32"/>
      <c r="AD60" s="32"/>
      <c r="AE60" s="32"/>
      <c r="AF60" s="32"/>
      <c r="AG60" s="32"/>
      <c r="AH60" s="45" t="s">
        <v>50</v>
      </c>
      <c r="AI60" s="32"/>
      <c r="AJ60" s="32"/>
      <c r="AK60" s="32"/>
      <c r="AL60" s="32"/>
      <c r="AM60" s="45" t="s">
        <v>51</v>
      </c>
      <c r="AN60" s="32"/>
      <c r="AO60" s="32"/>
      <c r="AP60" s="29"/>
      <c r="AQ60" s="29"/>
      <c r="AR60" s="30"/>
      <c r="BE60" s="29"/>
    </row>
    <row r="61" spans="1:57">
      <c r="B61" s="17"/>
      <c r="AR61" s="17"/>
    </row>
    <row r="62" spans="1:57">
      <c r="B62" s="17"/>
      <c r="AR62" s="17"/>
    </row>
    <row r="63" spans="1:57">
      <c r="B63" s="17"/>
      <c r="AR63" s="17"/>
    </row>
    <row r="64" spans="1:57" s="2" customFormat="1" ht="12.75">
      <c r="A64" s="29"/>
      <c r="B64" s="30"/>
      <c r="C64" s="29"/>
      <c r="D64" s="43" t="s">
        <v>52</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53</v>
      </c>
      <c r="AI64" s="46"/>
      <c r="AJ64" s="46"/>
      <c r="AK64" s="46"/>
      <c r="AL64" s="46"/>
      <c r="AM64" s="46"/>
      <c r="AN64" s="46"/>
      <c r="AO64" s="46"/>
      <c r="AP64" s="29"/>
      <c r="AQ64" s="29"/>
      <c r="AR64" s="30"/>
      <c r="BE64" s="29"/>
    </row>
    <row r="65" spans="1:57">
      <c r="B65" s="17"/>
      <c r="AR65" s="17"/>
    </row>
    <row r="66" spans="1:57">
      <c r="B66" s="17"/>
      <c r="AR66" s="17"/>
    </row>
    <row r="67" spans="1:57">
      <c r="B67" s="17"/>
      <c r="AR67" s="17"/>
    </row>
    <row r="68" spans="1:57">
      <c r="B68" s="17"/>
      <c r="AR68" s="17"/>
    </row>
    <row r="69" spans="1:57">
      <c r="B69" s="17"/>
      <c r="AR69" s="17"/>
    </row>
    <row r="70" spans="1:57">
      <c r="B70" s="17"/>
      <c r="AR70" s="17"/>
    </row>
    <row r="71" spans="1:57">
      <c r="B71" s="17"/>
      <c r="AR71" s="17"/>
    </row>
    <row r="72" spans="1:57">
      <c r="B72" s="17"/>
      <c r="AR72" s="17"/>
    </row>
    <row r="73" spans="1:57">
      <c r="B73" s="17"/>
      <c r="AR73" s="17"/>
    </row>
    <row r="74" spans="1:57">
      <c r="B74" s="17"/>
      <c r="AR74" s="17"/>
    </row>
    <row r="75" spans="1:57" s="2" customFormat="1" ht="12.75">
      <c r="A75" s="29"/>
      <c r="B75" s="30"/>
      <c r="C75" s="29"/>
      <c r="D75" s="45" t="s">
        <v>50</v>
      </c>
      <c r="E75" s="32"/>
      <c r="F75" s="32"/>
      <c r="G75" s="32"/>
      <c r="H75" s="32"/>
      <c r="I75" s="32"/>
      <c r="J75" s="32"/>
      <c r="K75" s="32"/>
      <c r="L75" s="32"/>
      <c r="M75" s="32"/>
      <c r="N75" s="32"/>
      <c r="O75" s="32"/>
      <c r="P75" s="32"/>
      <c r="Q75" s="32"/>
      <c r="R75" s="32"/>
      <c r="S75" s="32"/>
      <c r="T75" s="32"/>
      <c r="U75" s="32"/>
      <c r="V75" s="45" t="s">
        <v>51</v>
      </c>
      <c r="W75" s="32"/>
      <c r="X75" s="32"/>
      <c r="Y75" s="32"/>
      <c r="Z75" s="32"/>
      <c r="AA75" s="32"/>
      <c r="AB75" s="32"/>
      <c r="AC75" s="32"/>
      <c r="AD75" s="32"/>
      <c r="AE75" s="32"/>
      <c r="AF75" s="32"/>
      <c r="AG75" s="32"/>
      <c r="AH75" s="45" t="s">
        <v>50</v>
      </c>
      <c r="AI75" s="32"/>
      <c r="AJ75" s="32"/>
      <c r="AK75" s="32"/>
      <c r="AL75" s="32"/>
      <c r="AM75" s="45" t="s">
        <v>51</v>
      </c>
      <c r="AN75" s="32"/>
      <c r="AO75" s="32"/>
      <c r="AP75" s="29"/>
      <c r="AQ75" s="29"/>
      <c r="AR75" s="30"/>
      <c r="BE75" s="29"/>
    </row>
    <row r="76" spans="1:57" s="2" customFormat="1">
      <c r="A76" s="29"/>
      <c r="B76" s="30"/>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30"/>
      <c r="BE76" s="29"/>
    </row>
    <row r="77" spans="1:57" s="2" customFormat="1" ht="6.95" customHeight="1">
      <c r="A77" s="29"/>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0"/>
      <c r="BE77" s="29"/>
    </row>
    <row r="81" spans="1:90" s="2" customFormat="1" ht="6.95" customHeight="1">
      <c r="A81" s="29"/>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0"/>
      <c r="BE81" s="29"/>
    </row>
    <row r="82" spans="1:90" s="2" customFormat="1" ht="24.95" customHeight="1">
      <c r="A82" s="29"/>
      <c r="B82" s="30"/>
      <c r="C82" s="18" t="s">
        <v>54</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30"/>
      <c r="BE82" s="29"/>
    </row>
    <row r="83" spans="1:90" s="2" customFormat="1" ht="6.95" customHeight="1">
      <c r="A83" s="29"/>
      <c r="B83" s="30"/>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30"/>
      <c r="BE83" s="29"/>
    </row>
    <row r="84" spans="1:90" s="4" customFormat="1" ht="12" customHeight="1">
      <c r="B84" s="51"/>
      <c r="C84" s="24" t="s">
        <v>11</v>
      </c>
      <c r="L84" s="4" t="str">
        <f>K5</f>
        <v>2021/7-2</v>
      </c>
      <c r="AR84" s="51"/>
    </row>
    <row r="85" spans="1:90" s="5" customFormat="1" ht="36.950000000000003" customHeight="1">
      <c r="B85" s="52"/>
      <c r="C85" s="53" t="s">
        <v>14</v>
      </c>
      <c r="L85" s="184" t="str">
        <f>K6</f>
        <v>Obizolovanie pivničných priestorov MŠ Bánová</v>
      </c>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R85" s="52"/>
    </row>
    <row r="86" spans="1:90" s="2" customFormat="1" ht="6.95" customHeight="1">
      <c r="A86" s="29"/>
      <c r="B86" s="30"/>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30"/>
      <c r="BE86" s="29"/>
    </row>
    <row r="87" spans="1:90" s="2" customFormat="1" ht="12" customHeight="1">
      <c r="A87" s="29"/>
      <c r="B87" s="30"/>
      <c r="C87" s="24" t="s">
        <v>18</v>
      </c>
      <c r="D87" s="29"/>
      <c r="E87" s="29"/>
      <c r="F87" s="29"/>
      <c r="G87" s="29"/>
      <c r="H87" s="29"/>
      <c r="I87" s="29"/>
      <c r="J87" s="29"/>
      <c r="K87" s="29"/>
      <c r="L87" s="54" t="str">
        <f>IF(K8="","",K8)</f>
        <v>Žilina - Bánová</v>
      </c>
      <c r="M87" s="29"/>
      <c r="N87" s="29"/>
      <c r="O87" s="29"/>
      <c r="P87" s="29"/>
      <c r="Q87" s="29"/>
      <c r="R87" s="29"/>
      <c r="S87" s="29"/>
      <c r="T87" s="29"/>
      <c r="U87" s="29"/>
      <c r="V87" s="29"/>
      <c r="W87" s="29"/>
      <c r="X87" s="29"/>
      <c r="Y87" s="29"/>
      <c r="Z87" s="29"/>
      <c r="AA87" s="29"/>
      <c r="AB87" s="29"/>
      <c r="AC87" s="29"/>
      <c r="AD87" s="29"/>
      <c r="AE87" s="29"/>
      <c r="AF87" s="29"/>
      <c r="AG87" s="29"/>
      <c r="AH87" s="29"/>
      <c r="AI87" s="24" t="s">
        <v>20</v>
      </c>
      <c r="AJ87" s="29"/>
      <c r="AK87" s="29"/>
      <c r="AL87" s="29"/>
      <c r="AM87" s="186" t="str">
        <f>IF(AN8= "","",AN8)</f>
        <v/>
      </c>
      <c r="AN87" s="186"/>
      <c r="AO87" s="29"/>
      <c r="AP87" s="29"/>
      <c r="AQ87" s="29"/>
      <c r="AR87" s="30"/>
      <c r="BE87" s="29"/>
    </row>
    <row r="88" spans="1:90" s="2" customFormat="1" ht="6.95" customHeight="1">
      <c r="A88" s="29"/>
      <c r="B88" s="30"/>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30"/>
      <c r="BE88" s="29"/>
    </row>
    <row r="89" spans="1:90" s="2" customFormat="1" ht="15.2" customHeight="1">
      <c r="A89" s="29"/>
      <c r="B89" s="30"/>
      <c r="C89" s="24" t="s">
        <v>21</v>
      </c>
      <c r="D89" s="29"/>
      <c r="E89" s="29"/>
      <c r="F89" s="29"/>
      <c r="G89" s="29"/>
      <c r="H89" s="29"/>
      <c r="I89" s="29"/>
      <c r="J89" s="29"/>
      <c r="K89" s="29"/>
      <c r="L89" s="4" t="str">
        <f>IF(E11= "","",E11)</f>
        <v>Základná škola s materskou školou, Do Stošky 8</v>
      </c>
      <c r="M89" s="29"/>
      <c r="N89" s="29"/>
      <c r="O89" s="29"/>
      <c r="P89" s="29"/>
      <c r="Q89" s="29"/>
      <c r="R89" s="29"/>
      <c r="S89" s="29"/>
      <c r="T89" s="29"/>
      <c r="U89" s="29"/>
      <c r="V89" s="29"/>
      <c r="W89" s="29"/>
      <c r="X89" s="29"/>
      <c r="Y89" s="29"/>
      <c r="Z89" s="29"/>
      <c r="AA89" s="29"/>
      <c r="AB89" s="29"/>
      <c r="AC89" s="29"/>
      <c r="AD89" s="29"/>
      <c r="AE89" s="29"/>
      <c r="AF89" s="29"/>
      <c r="AG89" s="29"/>
      <c r="AH89" s="29"/>
      <c r="AI89" s="24" t="s">
        <v>28</v>
      </c>
      <c r="AJ89" s="29"/>
      <c r="AK89" s="29"/>
      <c r="AL89" s="29"/>
      <c r="AM89" s="187" t="str">
        <f>IF(E17="","",E17)</f>
        <v xml:space="preserve"> </v>
      </c>
      <c r="AN89" s="188"/>
      <c r="AO89" s="188"/>
      <c r="AP89" s="188"/>
      <c r="AQ89" s="29"/>
      <c r="AR89" s="30"/>
      <c r="AS89" s="189" t="s">
        <v>55</v>
      </c>
      <c r="AT89" s="190"/>
      <c r="AU89" s="56"/>
      <c r="AV89" s="56"/>
      <c r="AW89" s="56"/>
      <c r="AX89" s="56"/>
      <c r="AY89" s="56"/>
      <c r="AZ89" s="56"/>
      <c r="BA89" s="56"/>
      <c r="BB89" s="56"/>
      <c r="BC89" s="56"/>
      <c r="BD89" s="57"/>
      <c r="BE89" s="29"/>
    </row>
    <row r="90" spans="1:90" s="2" customFormat="1" ht="15.2" customHeight="1">
      <c r="A90" s="29"/>
      <c r="B90" s="30"/>
      <c r="C90" s="24" t="s">
        <v>26</v>
      </c>
      <c r="D90" s="29"/>
      <c r="E90" s="29"/>
      <c r="F90" s="29"/>
      <c r="G90" s="29"/>
      <c r="H90" s="29"/>
      <c r="I90" s="29"/>
      <c r="J90" s="29"/>
      <c r="K90" s="29"/>
      <c r="L90" s="4" t="str">
        <f>IF(E14= "Vyplň údaj","",E14)</f>
        <v/>
      </c>
      <c r="M90" s="29"/>
      <c r="N90" s="29"/>
      <c r="O90" s="29"/>
      <c r="P90" s="29"/>
      <c r="Q90" s="29"/>
      <c r="R90" s="29"/>
      <c r="S90" s="29"/>
      <c r="T90" s="29"/>
      <c r="U90" s="29"/>
      <c r="V90" s="29"/>
      <c r="W90" s="29"/>
      <c r="X90" s="29"/>
      <c r="Y90" s="29"/>
      <c r="Z90" s="29"/>
      <c r="AA90" s="29"/>
      <c r="AB90" s="29"/>
      <c r="AC90" s="29"/>
      <c r="AD90" s="29"/>
      <c r="AE90" s="29"/>
      <c r="AF90" s="29"/>
      <c r="AG90" s="29"/>
      <c r="AH90" s="29"/>
      <c r="AI90" s="24" t="s">
        <v>32</v>
      </c>
      <c r="AJ90" s="29"/>
      <c r="AK90" s="29"/>
      <c r="AL90" s="29"/>
      <c r="AM90" s="187" t="str">
        <f>IF(E20="","",E20)</f>
        <v/>
      </c>
      <c r="AN90" s="188"/>
      <c r="AO90" s="188"/>
      <c r="AP90" s="188"/>
      <c r="AQ90" s="29"/>
      <c r="AR90" s="30"/>
      <c r="AS90" s="191"/>
      <c r="AT90" s="192"/>
      <c r="AU90" s="58"/>
      <c r="AV90" s="58"/>
      <c r="AW90" s="58"/>
      <c r="AX90" s="58"/>
      <c r="AY90" s="58"/>
      <c r="AZ90" s="58"/>
      <c r="BA90" s="58"/>
      <c r="BB90" s="58"/>
      <c r="BC90" s="58"/>
      <c r="BD90" s="59"/>
      <c r="BE90" s="29"/>
    </row>
    <row r="91" spans="1:90" s="2" customFormat="1" ht="10.9" customHeight="1">
      <c r="A91" s="29"/>
      <c r="B91" s="30"/>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30"/>
      <c r="AS91" s="191"/>
      <c r="AT91" s="192"/>
      <c r="AU91" s="58"/>
      <c r="AV91" s="58"/>
      <c r="AW91" s="58"/>
      <c r="AX91" s="58"/>
      <c r="AY91" s="58"/>
      <c r="AZ91" s="58"/>
      <c r="BA91" s="58"/>
      <c r="BB91" s="58"/>
      <c r="BC91" s="58"/>
      <c r="BD91" s="59"/>
      <c r="BE91" s="29"/>
    </row>
    <row r="92" spans="1:90" s="2" customFormat="1" ht="29.25" customHeight="1">
      <c r="A92" s="29"/>
      <c r="B92" s="30"/>
      <c r="C92" s="174" t="s">
        <v>56</v>
      </c>
      <c r="D92" s="175"/>
      <c r="E92" s="175"/>
      <c r="F92" s="175"/>
      <c r="G92" s="175"/>
      <c r="H92" s="60"/>
      <c r="I92" s="176" t="s">
        <v>57</v>
      </c>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7" t="s">
        <v>58</v>
      </c>
      <c r="AH92" s="175"/>
      <c r="AI92" s="175"/>
      <c r="AJ92" s="175"/>
      <c r="AK92" s="175"/>
      <c r="AL92" s="175"/>
      <c r="AM92" s="175"/>
      <c r="AN92" s="176" t="s">
        <v>59</v>
      </c>
      <c r="AO92" s="175"/>
      <c r="AP92" s="178"/>
      <c r="AQ92" s="61" t="s">
        <v>60</v>
      </c>
      <c r="AR92" s="30"/>
      <c r="AS92" s="62" t="s">
        <v>61</v>
      </c>
      <c r="AT92" s="63" t="s">
        <v>62</v>
      </c>
      <c r="AU92" s="63" t="s">
        <v>63</v>
      </c>
      <c r="AV92" s="63" t="s">
        <v>64</v>
      </c>
      <c r="AW92" s="63" t="s">
        <v>65</v>
      </c>
      <c r="AX92" s="63" t="s">
        <v>66</v>
      </c>
      <c r="AY92" s="63" t="s">
        <v>67</v>
      </c>
      <c r="AZ92" s="63" t="s">
        <v>68</v>
      </c>
      <c r="BA92" s="63" t="s">
        <v>69</v>
      </c>
      <c r="BB92" s="63" t="s">
        <v>70</v>
      </c>
      <c r="BC92" s="63" t="s">
        <v>71</v>
      </c>
      <c r="BD92" s="64" t="s">
        <v>72</v>
      </c>
      <c r="BE92" s="29"/>
    </row>
    <row r="93" spans="1:90" s="2" customFormat="1" ht="10.9" customHeight="1">
      <c r="A93" s="29"/>
      <c r="B93" s="30"/>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0"/>
      <c r="AS93" s="65"/>
      <c r="AT93" s="66"/>
      <c r="AU93" s="66"/>
      <c r="AV93" s="66"/>
      <c r="AW93" s="66"/>
      <c r="AX93" s="66"/>
      <c r="AY93" s="66"/>
      <c r="AZ93" s="66"/>
      <c r="BA93" s="66"/>
      <c r="BB93" s="66"/>
      <c r="BC93" s="66"/>
      <c r="BD93" s="67"/>
      <c r="BE93" s="29"/>
    </row>
    <row r="94" spans="1:90" s="6" customFormat="1" ht="32.450000000000003" customHeight="1">
      <c r="B94" s="68"/>
      <c r="C94" s="69" t="s">
        <v>73</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182">
        <f>ROUND(AG95,2)</f>
        <v>0</v>
      </c>
      <c r="AH94" s="182"/>
      <c r="AI94" s="182"/>
      <c r="AJ94" s="182"/>
      <c r="AK94" s="182"/>
      <c r="AL94" s="182"/>
      <c r="AM94" s="182"/>
      <c r="AN94" s="183">
        <f>SUM(AG94,AT94)</f>
        <v>0</v>
      </c>
      <c r="AO94" s="183"/>
      <c r="AP94" s="183"/>
      <c r="AQ94" s="72" t="s">
        <v>1</v>
      </c>
      <c r="AR94" s="68"/>
      <c r="AS94" s="73">
        <f>ROUND(AS95,2)</f>
        <v>0</v>
      </c>
      <c r="AT94" s="74">
        <f>ROUND(SUM(AV94:AW94),2)</f>
        <v>0</v>
      </c>
      <c r="AU94" s="75">
        <f>ROUND(AU95,5)</f>
        <v>0</v>
      </c>
      <c r="AV94" s="74">
        <f>ROUND(AZ94*L29,2)</f>
        <v>0</v>
      </c>
      <c r="AW94" s="74">
        <f>ROUND(BA94*L30,2)</f>
        <v>0</v>
      </c>
      <c r="AX94" s="74">
        <f>ROUND(BB94*L29,2)</f>
        <v>0</v>
      </c>
      <c r="AY94" s="74">
        <f>ROUND(BC94*L30,2)</f>
        <v>0</v>
      </c>
      <c r="AZ94" s="74">
        <f>ROUND(AZ95,2)</f>
        <v>0</v>
      </c>
      <c r="BA94" s="74">
        <f>ROUND(BA95,2)</f>
        <v>0</v>
      </c>
      <c r="BB94" s="74">
        <f>ROUND(BB95,2)</f>
        <v>0</v>
      </c>
      <c r="BC94" s="74">
        <f>ROUND(BC95,2)</f>
        <v>0</v>
      </c>
      <c r="BD94" s="76">
        <f>ROUND(BD95,2)</f>
        <v>0</v>
      </c>
      <c r="BS94" s="77" t="s">
        <v>74</v>
      </c>
      <c r="BT94" s="77" t="s">
        <v>75</v>
      </c>
      <c r="BV94" s="77" t="s">
        <v>76</v>
      </c>
      <c r="BW94" s="77" t="s">
        <v>4</v>
      </c>
      <c r="BX94" s="77" t="s">
        <v>77</v>
      </c>
      <c r="CL94" s="77" t="s">
        <v>1</v>
      </c>
    </row>
    <row r="95" spans="1:90" s="7" customFormat="1" ht="24.75" customHeight="1">
      <c r="A95" s="78" t="s">
        <v>78</v>
      </c>
      <c r="B95" s="79"/>
      <c r="C95" s="80"/>
      <c r="D95" s="181" t="s">
        <v>12</v>
      </c>
      <c r="E95" s="181"/>
      <c r="F95" s="181"/>
      <c r="G95" s="181"/>
      <c r="H95" s="181"/>
      <c r="I95" s="81"/>
      <c r="J95" s="181" t="s">
        <v>15</v>
      </c>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79">
        <f>'2021-7-2 - Obizolovanie p...'!J28</f>
        <v>0</v>
      </c>
      <c r="AH95" s="180"/>
      <c r="AI95" s="180"/>
      <c r="AJ95" s="180"/>
      <c r="AK95" s="180"/>
      <c r="AL95" s="180"/>
      <c r="AM95" s="180"/>
      <c r="AN95" s="179">
        <f>SUM(AG95,AT95)</f>
        <v>0</v>
      </c>
      <c r="AO95" s="180"/>
      <c r="AP95" s="180"/>
      <c r="AQ95" s="82" t="s">
        <v>79</v>
      </c>
      <c r="AR95" s="79"/>
      <c r="AS95" s="83">
        <v>0</v>
      </c>
      <c r="AT95" s="84">
        <f>ROUND(SUM(AV95:AW95),2)</f>
        <v>0</v>
      </c>
      <c r="AU95" s="85">
        <f>'2021-7-2 - Obizolovanie p...'!P122</f>
        <v>0</v>
      </c>
      <c r="AV95" s="84">
        <f>'2021-7-2 - Obizolovanie p...'!J31</f>
        <v>0</v>
      </c>
      <c r="AW95" s="84">
        <f>'2021-7-2 - Obizolovanie p...'!J32</f>
        <v>0</v>
      </c>
      <c r="AX95" s="84">
        <f>'2021-7-2 - Obizolovanie p...'!J33</f>
        <v>0</v>
      </c>
      <c r="AY95" s="84">
        <f>'2021-7-2 - Obizolovanie p...'!J34</f>
        <v>0</v>
      </c>
      <c r="AZ95" s="84">
        <f>'2021-7-2 - Obizolovanie p...'!F31</f>
        <v>0</v>
      </c>
      <c r="BA95" s="84">
        <f>'2021-7-2 - Obizolovanie p...'!F32</f>
        <v>0</v>
      </c>
      <c r="BB95" s="84">
        <f>'2021-7-2 - Obizolovanie p...'!F33</f>
        <v>0</v>
      </c>
      <c r="BC95" s="84">
        <f>'2021-7-2 - Obizolovanie p...'!F34</f>
        <v>0</v>
      </c>
      <c r="BD95" s="86">
        <f>'2021-7-2 - Obizolovanie p...'!F35</f>
        <v>0</v>
      </c>
      <c r="BT95" s="87" t="s">
        <v>80</v>
      </c>
      <c r="BU95" s="87" t="s">
        <v>81</v>
      </c>
      <c r="BV95" s="87" t="s">
        <v>76</v>
      </c>
      <c r="BW95" s="87" t="s">
        <v>4</v>
      </c>
      <c r="BX95" s="87" t="s">
        <v>77</v>
      </c>
      <c r="CL95" s="87" t="s">
        <v>1</v>
      </c>
    </row>
    <row r="96" spans="1:90" s="2" customFormat="1" ht="30" customHeight="1">
      <c r="A96" s="29"/>
      <c r="B96" s="30"/>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30"/>
      <c r="AS96" s="29"/>
      <c r="AT96" s="29"/>
      <c r="AU96" s="29"/>
      <c r="AV96" s="29"/>
      <c r="AW96" s="29"/>
      <c r="AX96" s="29"/>
      <c r="AY96" s="29"/>
      <c r="AZ96" s="29"/>
      <c r="BA96" s="29"/>
      <c r="BB96" s="29"/>
      <c r="BC96" s="29"/>
      <c r="BD96" s="29"/>
      <c r="BE96" s="29"/>
    </row>
    <row r="97" spans="1:57" s="2" customFormat="1" ht="6.95" customHeight="1">
      <c r="A97" s="29"/>
      <c r="B97" s="47"/>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30"/>
      <c r="AS97" s="29"/>
      <c r="AT97" s="29"/>
      <c r="AU97" s="29"/>
      <c r="AV97" s="29"/>
      <c r="AW97" s="29"/>
      <c r="AX97" s="29"/>
      <c r="AY97" s="29"/>
      <c r="AZ97" s="29"/>
      <c r="BA97" s="29"/>
      <c r="BB97" s="29"/>
      <c r="BC97" s="29"/>
      <c r="BD97" s="29"/>
      <c r="BE97" s="29"/>
    </row>
  </sheetData>
  <mergeCells count="42">
    <mergeCell ref="W30:AE30"/>
    <mergeCell ref="AK30:AO30"/>
    <mergeCell ref="L30:P30"/>
    <mergeCell ref="W31:AE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AN95:AP95"/>
    <mergeCell ref="AG95:AM95"/>
    <mergeCell ref="D95:H95"/>
    <mergeCell ref="J95:AF95"/>
    <mergeCell ref="AG94:AM94"/>
    <mergeCell ref="AN94:AP94"/>
    <mergeCell ref="AR2:BE2"/>
    <mergeCell ref="C92:G92"/>
    <mergeCell ref="I92:AF92"/>
    <mergeCell ref="AG92:AM92"/>
    <mergeCell ref="AN92:AP92"/>
    <mergeCell ref="L85:AO85"/>
    <mergeCell ref="AM87:AN87"/>
    <mergeCell ref="AM89:AP89"/>
    <mergeCell ref="AS89:AT91"/>
    <mergeCell ref="AM90:AP90"/>
    <mergeCell ref="W33:AE33"/>
    <mergeCell ref="AK33:AO33"/>
    <mergeCell ref="L33:P33"/>
    <mergeCell ref="X35:AB35"/>
    <mergeCell ref="AK35:AO35"/>
    <mergeCell ref="AK31:AO31"/>
  </mergeCells>
  <hyperlinks>
    <hyperlink ref="A95" location="'2021-7-2 - Obizolovanie p...'!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tabSelected="1" workbookViewId="0">
      <selection activeCell="J120" sqref="J120"/>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172" t="s">
        <v>5</v>
      </c>
      <c r="M2" s="173"/>
      <c r="N2" s="173"/>
      <c r="O2" s="173"/>
      <c r="P2" s="173"/>
      <c r="Q2" s="173"/>
      <c r="R2" s="173"/>
      <c r="S2" s="173"/>
      <c r="T2" s="173"/>
      <c r="U2" s="173"/>
      <c r="V2" s="173"/>
      <c r="AT2" s="14" t="s">
        <v>4</v>
      </c>
    </row>
    <row r="3" spans="1:46" s="1" customFormat="1" ht="6.95" customHeight="1">
      <c r="B3" s="15"/>
      <c r="C3" s="16"/>
      <c r="D3" s="16"/>
      <c r="E3" s="16"/>
      <c r="F3" s="16"/>
      <c r="G3" s="16"/>
      <c r="H3" s="16"/>
      <c r="I3" s="16"/>
      <c r="J3" s="16"/>
      <c r="K3" s="16"/>
      <c r="L3" s="17"/>
      <c r="AT3" s="14" t="s">
        <v>75</v>
      </c>
    </row>
    <row r="4" spans="1:46" s="1" customFormat="1" ht="24.95" customHeight="1">
      <c r="B4" s="17"/>
      <c r="D4" s="18" t="s">
        <v>82</v>
      </c>
      <c r="L4" s="17"/>
      <c r="M4" s="88" t="s">
        <v>9</v>
      </c>
      <c r="AT4" s="14" t="s">
        <v>3</v>
      </c>
    </row>
    <row r="5" spans="1:46" s="1" customFormat="1" ht="6.95" customHeight="1">
      <c r="B5" s="17"/>
      <c r="L5" s="17"/>
    </row>
    <row r="6" spans="1:46" s="2" customFormat="1" ht="12" customHeight="1">
      <c r="A6" s="29"/>
      <c r="B6" s="30"/>
      <c r="C6" s="29"/>
      <c r="D6" s="24" t="s">
        <v>14</v>
      </c>
      <c r="E6" s="29"/>
      <c r="F6" s="29"/>
      <c r="G6" s="29"/>
      <c r="H6" s="29"/>
      <c r="I6" s="29"/>
      <c r="J6" s="29"/>
      <c r="K6" s="29"/>
      <c r="L6" s="42"/>
      <c r="S6" s="29"/>
      <c r="T6" s="29"/>
      <c r="U6" s="29"/>
      <c r="V6" s="29"/>
      <c r="W6" s="29"/>
      <c r="X6" s="29"/>
      <c r="Y6" s="29"/>
      <c r="Z6" s="29"/>
      <c r="AA6" s="29"/>
      <c r="AB6" s="29"/>
      <c r="AC6" s="29"/>
      <c r="AD6" s="29"/>
      <c r="AE6" s="29"/>
    </row>
    <row r="7" spans="1:46" s="2" customFormat="1" ht="16.5" customHeight="1">
      <c r="A7" s="29"/>
      <c r="B7" s="30"/>
      <c r="C7" s="29"/>
      <c r="D7" s="29"/>
      <c r="E7" s="184" t="s">
        <v>15</v>
      </c>
      <c r="F7" s="214"/>
      <c r="G7" s="214"/>
      <c r="H7" s="214"/>
      <c r="I7" s="29"/>
      <c r="J7" s="29"/>
      <c r="K7" s="29"/>
      <c r="L7" s="42"/>
      <c r="S7" s="29"/>
      <c r="T7" s="29"/>
      <c r="U7" s="29"/>
      <c r="V7" s="29"/>
      <c r="W7" s="29"/>
      <c r="X7" s="29"/>
      <c r="Y7" s="29"/>
      <c r="Z7" s="29"/>
      <c r="AA7" s="29"/>
      <c r="AB7" s="29"/>
      <c r="AC7" s="29"/>
      <c r="AD7" s="29"/>
      <c r="AE7" s="29"/>
    </row>
    <row r="8" spans="1:46" s="2" customFormat="1">
      <c r="A8" s="29"/>
      <c r="B8" s="30"/>
      <c r="C8" s="29"/>
      <c r="D8" s="29"/>
      <c r="E8" s="29"/>
      <c r="F8" s="29"/>
      <c r="G8" s="29"/>
      <c r="H8" s="29"/>
      <c r="I8" s="29"/>
      <c r="J8" s="29"/>
      <c r="K8" s="29"/>
      <c r="L8" s="42"/>
      <c r="S8" s="29"/>
      <c r="T8" s="29"/>
      <c r="U8" s="29"/>
      <c r="V8" s="29"/>
      <c r="W8" s="29"/>
      <c r="X8" s="29"/>
      <c r="Y8" s="29"/>
      <c r="Z8" s="29"/>
      <c r="AA8" s="29"/>
      <c r="AB8" s="29"/>
      <c r="AC8" s="29"/>
      <c r="AD8" s="29"/>
      <c r="AE8" s="29"/>
    </row>
    <row r="9" spans="1:46" s="2" customFormat="1" ht="12" customHeight="1">
      <c r="A9" s="29"/>
      <c r="B9" s="30"/>
      <c r="C9" s="29"/>
      <c r="D9" s="24" t="s">
        <v>16</v>
      </c>
      <c r="E9" s="29"/>
      <c r="F9" s="22" t="s">
        <v>1</v>
      </c>
      <c r="G9" s="29"/>
      <c r="H9" s="29"/>
      <c r="I9" s="24" t="s">
        <v>17</v>
      </c>
      <c r="J9" s="22" t="s">
        <v>1</v>
      </c>
      <c r="K9" s="29"/>
      <c r="L9" s="42"/>
      <c r="S9" s="29"/>
      <c r="T9" s="29"/>
      <c r="U9" s="29"/>
      <c r="V9" s="29"/>
      <c r="W9" s="29"/>
      <c r="X9" s="29"/>
      <c r="Y9" s="29"/>
      <c r="Z9" s="29"/>
      <c r="AA9" s="29"/>
      <c r="AB9" s="29"/>
      <c r="AC9" s="29"/>
      <c r="AD9" s="29"/>
      <c r="AE9" s="29"/>
    </row>
    <row r="10" spans="1:46" s="2" customFormat="1" ht="12" customHeight="1">
      <c r="A10" s="29"/>
      <c r="B10" s="30"/>
      <c r="C10" s="29"/>
      <c r="D10" s="24" t="s">
        <v>18</v>
      </c>
      <c r="E10" s="29"/>
      <c r="F10" s="22" t="s">
        <v>19</v>
      </c>
      <c r="G10" s="29"/>
      <c r="H10" s="29"/>
      <c r="I10" s="24" t="s">
        <v>20</v>
      </c>
      <c r="J10" s="55"/>
      <c r="K10" s="29"/>
      <c r="L10" s="42"/>
      <c r="S10" s="29"/>
      <c r="T10" s="29"/>
      <c r="U10" s="29"/>
      <c r="V10" s="29"/>
      <c r="W10" s="29"/>
      <c r="X10" s="29"/>
      <c r="Y10" s="29"/>
      <c r="Z10" s="29"/>
      <c r="AA10" s="29"/>
      <c r="AB10" s="29"/>
      <c r="AC10" s="29"/>
      <c r="AD10" s="29"/>
      <c r="AE10" s="29"/>
    </row>
    <row r="11" spans="1:46" s="2" customFormat="1" ht="10.9" customHeight="1">
      <c r="A11" s="29"/>
      <c r="B11" s="30"/>
      <c r="C11" s="29"/>
      <c r="D11" s="29"/>
      <c r="E11" s="29"/>
      <c r="F11" s="29"/>
      <c r="G11" s="29"/>
      <c r="H11" s="29"/>
      <c r="I11" s="29"/>
      <c r="J11" s="29"/>
      <c r="K11" s="29"/>
      <c r="L11" s="42"/>
      <c r="S11" s="29"/>
      <c r="T11" s="29"/>
      <c r="U11" s="29"/>
      <c r="V11" s="29"/>
      <c r="W11" s="29"/>
      <c r="X11" s="29"/>
      <c r="Y11" s="29"/>
      <c r="Z11" s="29"/>
      <c r="AA11" s="29"/>
      <c r="AB11" s="29"/>
      <c r="AC11" s="29"/>
      <c r="AD11" s="29"/>
      <c r="AE11" s="29"/>
    </row>
    <row r="12" spans="1:46" s="2" customFormat="1" ht="12" customHeight="1">
      <c r="A12" s="29"/>
      <c r="B12" s="30"/>
      <c r="C12" s="29"/>
      <c r="D12" s="24" t="s">
        <v>21</v>
      </c>
      <c r="E12" s="29"/>
      <c r="F12" s="29"/>
      <c r="G12" s="29"/>
      <c r="H12" s="29"/>
      <c r="I12" s="24" t="s">
        <v>22</v>
      </c>
      <c r="J12" s="22" t="s">
        <v>23</v>
      </c>
      <c r="K12" s="29"/>
      <c r="L12" s="42"/>
      <c r="S12" s="29"/>
      <c r="T12" s="29"/>
      <c r="U12" s="29"/>
      <c r="V12" s="29"/>
      <c r="W12" s="29"/>
      <c r="X12" s="29"/>
      <c r="Y12" s="29"/>
      <c r="Z12" s="29"/>
      <c r="AA12" s="29"/>
      <c r="AB12" s="29"/>
      <c r="AC12" s="29"/>
      <c r="AD12" s="29"/>
      <c r="AE12" s="29"/>
    </row>
    <row r="13" spans="1:46" s="2" customFormat="1" ht="18" customHeight="1">
      <c r="A13" s="29"/>
      <c r="B13" s="30"/>
      <c r="C13" s="29"/>
      <c r="D13" s="29"/>
      <c r="E13" s="22" t="s">
        <v>24</v>
      </c>
      <c r="F13" s="29"/>
      <c r="G13" s="29"/>
      <c r="H13" s="29"/>
      <c r="I13" s="24" t="s">
        <v>25</v>
      </c>
      <c r="J13" s="22" t="s">
        <v>1</v>
      </c>
      <c r="K13" s="29"/>
      <c r="L13" s="42"/>
      <c r="S13" s="29"/>
      <c r="T13" s="29"/>
      <c r="U13" s="29"/>
      <c r="V13" s="29"/>
      <c r="W13" s="29"/>
      <c r="X13" s="29"/>
      <c r="Y13" s="29"/>
      <c r="Z13" s="29"/>
      <c r="AA13" s="29"/>
      <c r="AB13" s="29"/>
      <c r="AC13" s="29"/>
      <c r="AD13" s="29"/>
      <c r="AE13" s="29"/>
    </row>
    <row r="14" spans="1:46" s="2" customFormat="1" ht="6.95" customHeight="1">
      <c r="A14" s="29"/>
      <c r="B14" s="30"/>
      <c r="C14" s="29"/>
      <c r="D14" s="29"/>
      <c r="E14" s="29"/>
      <c r="F14" s="29"/>
      <c r="G14" s="29"/>
      <c r="H14" s="29"/>
      <c r="I14" s="29"/>
      <c r="J14" s="29"/>
      <c r="K14" s="29"/>
      <c r="L14" s="42"/>
      <c r="S14" s="29"/>
      <c r="T14" s="29"/>
      <c r="U14" s="29"/>
      <c r="V14" s="29"/>
      <c r="W14" s="29"/>
      <c r="X14" s="29"/>
      <c r="Y14" s="29"/>
      <c r="Z14" s="29"/>
      <c r="AA14" s="29"/>
      <c r="AB14" s="29"/>
      <c r="AC14" s="29"/>
      <c r="AD14" s="29"/>
      <c r="AE14" s="29"/>
    </row>
    <row r="15" spans="1:46" s="2" customFormat="1" ht="12" customHeight="1">
      <c r="A15" s="29"/>
      <c r="B15" s="30"/>
      <c r="C15" s="29"/>
      <c r="D15" s="24" t="s">
        <v>26</v>
      </c>
      <c r="E15" s="29"/>
      <c r="F15" s="29"/>
      <c r="G15" s="29"/>
      <c r="H15" s="29"/>
      <c r="I15" s="24" t="s">
        <v>22</v>
      </c>
      <c r="J15" s="25" t="str">
        <f>'Rekapitulácia stavby'!AN13</f>
        <v>Vyplň údaj</v>
      </c>
      <c r="K15" s="29"/>
      <c r="L15" s="42"/>
      <c r="S15" s="29"/>
      <c r="T15" s="29"/>
      <c r="U15" s="29"/>
      <c r="V15" s="29"/>
      <c r="W15" s="29"/>
      <c r="X15" s="29"/>
      <c r="Y15" s="29"/>
      <c r="Z15" s="29"/>
      <c r="AA15" s="29"/>
      <c r="AB15" s="29"/>
      <c r="AC15" s="29"/>
      <c r="AD15" s="29"/>
      <c r="AE15" s="29"/>
    </row>
    <row r="16" spans="1:46" s="2" customFormat="1" ht="18" customHeight="1">
      <c r="A16" s="29"/>
      <c r="B16" s="30"/>
      <c r="C16" s="29"/>
      <c r="D16" s="29"/>
      <c r="E16" s="215" t="str">
        <f>'Rekapitulácia stavby'!E14</f>
        <v>Vyplň údaj</v>
      </c>
      <c r="F16" s="206"/>
      <c r="G16" s="206"/>
      <c r="H16" s="206"/>
      <c r="I16" s="24" t="s">
        <v>25</v>
      </c>
      <c r="J16" s="25" t="str">
        <f>'Rekapitulácia stavby'!AN14</f>
        <v>Vyplň údaj</v>
      </c>
      <c r="K16" s="29"/>
      <c r="L16" s="42"/>
      <c r="S16" s="29"/>
      <c r="T16" s="29"/>
      <c r="U16" s="29"/>
      <c r="V16" s="29"/>
      <c r="W16" s="29"/>
      <c r="X16" s="29"/>
      <c r="Y16" s="29"/>
      <c r="Z16" s="29"/>
      <c r="AA16" s="29"/>
      <c r="AB16" s="29"/>
      <c r="AC16" s="29"/>
      <c r="AD16" s="29"/>
      <c r="AE16" s="29"/>
    </row>
    <row r="17" spans="1:31" s="2" customFormat="1" ht="6.95" customHeight="1">
      <c r="A17" s="29"/>
      <c r="B17" s="30"/>
      <c r="C17" s="29"/>
      <c r="D17" s="29"/>
      <c r="E17" s="29"/>
      <c r="F17" s="29"/>
      <c r="G17" s="29"/>
      <c r="H17" s="29"/>
      <c r="I17" s="29"/>
      <c r="J17" s="29"/>
      <c r="K17" s="29"/>
      <c r="L17" s="42"/>
      <c r="S17" s="29"/>
      <c r="T17" s="29"/>
      <c r="U17" s="29"/>
      <c r="V17" s="29"/>
      <c r="W17" s="29"/>
      <c r="X17" s="29"/>
      <c r="Y17" s="29"/>
      <c r="Z17" s="29"/>
      <c r="AA17" s="29"/>
      <c r="AB17" s="29"/>
      <c r="AC17" s="29"/>
      <c r="AD17" s="29"/>
      <c r="AE17" s="29"/>
    </row>
    <row r="18" spans="1:31" s="2" customFormat="1" ht="12" customHeight="1">
      <c r="A18" s="29"/>
      <c r="B18" s="30"/>
      <c r="C18" s="29"/>
      <c r="D18" s="24" t="s">
        <v>28</v>
      </c>
      <c r="E18" s="29"/>
      <c r="F18" s="29"/>
      <c r="G18" s="29"/>
      <c r="H18" s="29"/>
      <c r="I18" s="24" t="s">
        <v>22</v>
      </c>
      <c r="J18" s="22" t="s">
        <v>1</v>
      </c>
      <c r="K18" s="29"/>
      <c r="L18" s="42"/>
      <c r="S18" s="29"/>
      <c r="T18" s="29"/>
      <c r="U18" s="29"/>
      <c r="V18" s="29"/>
      <c r="W18" s="29"/>
      <c r="X18" s="29"/>
      <c r="Y18" s="29"/>
      <c r="Z18" s="29"/>
      <c r="AA18" s="29"/>
      <c r="AB18" s="29"/>
      <c r="AC18" s="29"/>
      <c r="AD18" s="29"/>
      <c r="AE18" s="29"/>
    </row>
    <row r="19" spans="1:31" s="2" customFormat="1" ht="18" customHeight="1">
      <c r="A19" s="29"/>
      <c r="B19" s="30"/>
      <c r="C19" s="29"/>
      <c r="D19" s="29"/>
      <c r="E19" s="22" t="s">
        <v>29</v>
      </c>
      <c r="F19" s="29"/>
      <c r="G19" s="29"/>
      <c r="H19" s="29"/>
      <c r="I19" s="24" t="s">
        <v>25</v>
      </c>
      <c r="J19" s="22" t="s">
        <v>1</v>
      </c>
      <c r="K19" s="29"/>
      <c r="L19" s="42"/>
      <c r="S19" s="29"/>
      <c r="T19" s="29"/>
      <c r="U19" s="29"/>
      <c r="V19" s="29"/>
      <c r="W19" s="29"/>
      <c r="X19" s="29"/>
      <c r="Y19" s="29"/>
      <c r="Z19" s="29"/>
      <c r="AA19" s="29"/>
      <c r="AB19" s="29"/>
      <c r="AC19" s="29"/>
      <c r="AD19" s="29"/>
      <c r="AE19" s="29"/>
    </row>
    <row r="20" spans="1:31" s="2" customFormat="1" ht="6.95" customHeight="1">
      <c r="A20" s="29"/>
      <c r="B20" s="30"/>
      <c r="C20" s="29"/>
      <c r="D20" s="29"/>
      <c r="E20" s="29"/>
      <c r="F20" s="29"/>
      <c r="G20" s="29"/>
      <c r="H20" s="29"/>
      <c r="I20" s="29"/>
      <c r="J20" s="29"/>
      <c r="K20" s="29"/>
      <c r="L20" s="42"/>
      <c r="S20" s="29"/>
      <c r="T20" s="29"/>
      <c r="U20" s="29"/>
      <c r="V20" s="29"/>
      <c r="W20" s="29"/>
      <c r="X20" s="29"/>
      <c r="Y20" s="29"/>
      <c r="Z20" s="29"/>
      <c r="AA20" s="29"/>
      <c r="AB20" s="29"/>
      <c r="AC20" s="29"/>
      <c r="AD20" s="29"/>
      <c r="AE20" s="29"/>
    </row>
    <row r="21" spans="1:31" s="2" customFormat="1" ht="12" customHeight="1">
      <c r="A21" s="29"/>
      <c r="B21" s="30"/>
      <c r="C21" s="29"/>
      <c r="D21" s="24" t="s">
        <v>32</v>
      </c>
      <c r="E21" s="29"/>
      <c r="F21" s="29"/>
      <c r="G21" s="29"/>
      <c r="H21" s="29"/>
      <c r="I21" s="24" t="s">
        <v>22</v>
      </c>
      <c r="J21" s="22"/>
      <c r="K21" s="29"/>
      <c r="L21" s="42"/>
      <c r="S21" s="29"/>
      <c r="T21" s="29"/>
      <c r="U21" s="29"/>
      <c r="V21" s="29"/>
      <c r="W21" s="29"/>
      <c r="X21" s="29"/>
      <c r="Y21" s="29"/>
      <c r="Z21" s="29"/>
      <c r="AA21" s="29"/>
      <c r="AB21" s="29"/>
      <c r="AC21" s="29"/>
      <c r="AD21" s="29"/>
      <c r="AE21" s="29"/>
    </row>
    <row r="22" spans="1:31" s="2" customFormat="1" ht="18" customHeight="1">
      <c r="A22" s="29"/>
      <c r="B22" s="30"/>
      <c r="C22" s="29"/>
      <c r="D22" s="29"/>
      <c r="E22" s="22"/>
      <c r="F22" s="29"/>
      <c r="G22" s="29"/>
      <c r="H22" s="29"/>
      <c r="I22" s="24" t="s">
        <v>25</v>
      </c>
      <c r="J22" s="22" t="s">
        <v>1</v>
      </c>
      <c r="K22" s="29"/>
      <c r="L22" s="42"/>
      <c r="S22" s="29"/>
      <c r="T22" s="29"/>
      <c r="U22" s="29"/>
      <c r="V22" s="29"/>
      <c r="W22" s="29"/>
      <c r="X22" s="29"/>
      <c r="Y22" s="29"/>
      <c r="Z22" s="29"/>
      <c r="AA22" s="29"/>
      <c r="AB22" s="29"/>
      <c r="AC22" s="29"/>
      <c r="AD22" s="29"/>
      <c r="AE22" s="29"/>
    </row>
    <row r="23" spans="1:31" s="2" customFormat="1" ht="6.95" customHeight="1">
      <c r="A23" s="29"/>
      <c r="B23" s="30"/>
      <c r="C23" s="29"/>
      <c r="D23" s="29"/>
      <c r="E23" s="29"/>
      <c r="F23" s="29"/>
      <c r="G23" s="29"/>
      <c r="H23" s="29"/>
      <c r="I23" s="29"/>
      <c r="J23" s="29"/>
      <c r="K23" s="29"/>
      <c r="L23" s="42"/>
      <c r="S23" s="29"/>
      <c r="T23" s="29"/>
      <c r="U23" s="29"/>
      <c r="V23" s="29"/>
      <c r="W23" s="29"/>
      <c r="X23" s="29"/>
      <c r="Y23" s="29"/>
      <c r="Z23" s="29"/>
      <c r="AA23" s="29"/>
      <c r="AB23" s="29"/>
      <c r="AC23" s="29"/>
      <c r="AD23" s="29"/>
      <c r="AE23" s="29"/>
    </row>
    <row r="24" spans="1:31" s="2" customFormat="1" ht="12" customHeight="1">
      <c r="A24" s="29"/>
      <c r="B24" s="30"/>
      <c r="C24" s="29"/>
      <c r="D24" s="24" t="s">
        <v>33</v>
      </c>
      <c r="E24" s="29"/>
      <c r="F24" s="29"/>
      <c r="G24" s="29"/>
      <c r="H24" s="29"/>
      <c r="I24" s="29"/>
      <c r="J24" s="29"/>
      <c r="K24" s="29"/>
      <c r="L24" s="42"/>
      <c r="S24" s="29"/>
      <c r="T24" s="29"/>
      <c r="U24" s="29"/>
      <c r="V24" s="29"/>
      <c r="W24" s="29"/>
      <c r="X24" s="29"/>
      <c r="Y24" s="29"/>
      <c r="Z24" s="29"/>
      <c r="AA24" s="29"/>
      <c r="AB24" s="29"/>
      <c r="AC24" s="29"/>
      <c r="AD24" s="29"/>
      <c r="AE24" s="29"/>
    </row>
    <row r="25" spans="1:31" s="8" customFormat="1" ht="143.25" customHeight="1">
      <c r="A25" s="89"/>
      <c r="B25" s="90"/>
      <c r="C25" s="89"/>
      <c r="D25" s="89"/>
      <c r="E25" s="210" t="s">
        <v>83</v>
      </c>
      <c r="F25" s="210"/>
      <c r="G25" s="210"/>
      <c r="H25" s="210"/>
      <c r="I25" s="89"/>
      <c r="J25" s="89"/>
      <c r="K25" s="89"/>
      <c r="L25" s="91"/>
      <c r="S25" s="89"/>
      <c r="T25" s="89"/>
      <c r="U25" s="89"/>
      <c r="V25" s="89"/>
      <c r="W25" s="89"/>
      <c r="X25" s="89"/>
      <c r="Y25" s="89"/>
      <c r="Z25" s="89"/>
      <c r="AA25" s="89"/>
      <c r="AB25" s="89"/>
      <c r="AC25" s="89"/>
      <c r="AD25" s="89"/>
      <c r="AE25" s="89"/>
    </row>
    <row r="26" spans="1:31" s="2" customFormat="1" ht="6.95" customHeight="1">
      <c r="A26" s="29"/>
      <c r="B26" s="30"/>
      <c r="C26" s="29"/>
      <c r="D26" s="29"/>
      <c r="E26" s="29"/>
      <c r="F26" s="29"/>
      <c r="G26" s="29"/>
      <c r="H26" s="29"/>
      <c r="I26" s="29"/>
      <c r="J26" s="29"/>
      <c r="K26" s="29"/>
      <c r="L26" s="42"/>
      <c r="S26" s="29"/>
      <c r="T26" s="29"/>
      <c r="U26" s="29"/>
      <c r="V26" s="29"/>
      <c r="W26" s="29"/>
      <c r="X26" s="29"/>
      <c r="Y26" s="29"/>
      <c r="Z26" s="29"/>
      <c r="AA26" s="29"/>
      <c r="AB26" s="29"/>
      <c r="AC26" s="29"/>
      <c r="AD26" s="29"/>
      <c r="AE26" s="29"/>
    </row>
    <row r="27" spans="1:31" s="2" customFormat="1" ht="6.95" customHeight="1">
      <c r="A27" s="29"/>
      <c r="B27" s="30"/>
      <c r="C27" s="29"/>
      <c r="D27" s="66"/>
      <c r="E27" s="66"/>
      <c r="F27" s="66"/>
      <c r="G27" s="66"/>
      <c r="H27" s="66"/>
      <c r="I27" s="66"/>
      <c r="J27" s="66"/>
      <c r="K27" s="66"/>
      <c r="L27" s="42"/>
      <c r="S27" s="29"/>
      <c r="T27" s="29"/>
      <c r="U27" s="29"/>
      <c r="V27" s="29"/>
      <c r="W27" s="29"/>
      <c r="X27" s="29"/>
      <c r="Y27" s="29"/>
      <c r="Z27" s="29"/>
      <c r="AA27" s="29"/>
      <c r="AB27" s="29"/>
      <c r="AC27" s="29"/>
      <c r="AD27" s="29"/>
      <c r="AE27" s="29"/>
    </row>
    <row r="28" spans="1:31" s="2" customFormat="1" ht="25.35" customHeight="1">
      <c r="A28" s="29"/>
      <c r="B28" s="30"/>
      <c r="C28" s="29"/>
      <c r="D28" s="92" t="s">
        <v>35</v>
      </c>
      <c r="E28" s="29"/>
      <c r="F28" s="29"/>
      <c r="G28" s="29"/>
      <c r="H28" s="29"/>
      <c r="I28" s="29"/>
      <c r="J28" s="71">
        <f>ROUND(J122, 2)</f>
        <v>0</v>
      </c>
      <c r="K28" s="29"/>
      <c r="L28" s="42"/>
      <c r="S28" s="29"/>
      <c r="T28" s="29"/>
      <c r="U28" s="29"/>
      <c r="V28" s="29"/>
      <c r="W28" s="29"/>
      <c r="X28" s="29"/>
      <c r="Y28" s="29"/>
      <c r="Z28" s="29"/>
      <c r="AA28" s="29"/>
      <c r="AB28" s="29"/>
      <c r="AC28" s="29"/>
      <c r="AD28" s="29"/>
      <c r="AE28" s="29"/>
    </row>
    <row r="29" spans="1:31" s="2" customFormat="1" ht="6.95" customHeight="1">
      <c r="A29" s="29"/>
      <c r="B29" s="30"/>
      <c r="C29" s="29"/>
      <c r="D29" s="66"/>
      <c r="E29" s="66"/>
      <c r="F29" s="66"/>
      <c r="G29" s="66"/>
      <c r="H29" s="66"/>
      <c r="I29" s="66"/>
      <c r="J29" s="66"/>
      <c r="K29" s="66"/>
      <c r="L29" s="42"/>
      <c r="S29" s="29"/>
      <c r="T29" s="29"/>
      <c r="U29" s="29"/>
      <c r="V29" s="29"/>
      <c r="W29" s="29"/>
      <c r="X29" s="29"/>
      <c r="Y29" s="29"/>
      <c r="Z29" s="29"/>
      <c r="AA29" s="29"/>
      <c r="AB29" s="29"/>
      <c r="AC29" s="29"/>
      <c r="AD29" s="29"/>
      <c r="AE29" s="29"/>
    </row>
    <row r="30" spans="1:31" s="2" customFormat="1" ht="14.45" customHeight="1">
      <c r="A30" s="29"/>
      <c r="B30" s="30"/>
      <c r="C30" s="29"/>
      <c r="D30" s="29"/>
      <c r="E30" s="29"/>
      <c r="F30" s="33" t="s">
        <v>37</v>
      </c>
      <c r="G30" s="29"/>
      <c r="H30" s="29"/>
      <c r="I30" s="33" t="s">
        <v>36</v>
      </c>
      <c r="J30" s="33" t="s">
        <v>38</v>
      </c>
      <c r="K30" s="29"/>
      <c r="L30" s="42"/>
      <c r="S30" s="29"/>
      <c r="T30" s="29"/>
      <c r="U30" s="29"/>
      <c r="V30" s="29"/>
      <c r="W30" s="29"/>
      <c r="X30" s="29"/>
      <c r="Y30" s="29"/>
      <c r="Z30" s="29"/>
      <c r="AA30" s="29"/>
      <c r="AB30" s="29"/>
      <c r="AC30" s="29"/>
      <c r="AD30" s="29"/>
      <c r="AE30" s="29"/>
    </row>
    <row r="31" spans="1:31" s="2" customFormat="1" ht="14.45" customHeight="1">
      <c r="A31" s="29"/>
      <c r="B31" s="30"/>
      <c r="C31" s="29"/>
      <c r="D31" s="93" t="s">
        <v>39</v>
      </c>
      <c r="E31" s="35" t="s">
        <v>40</v>
      </c>
      <c r="F31" s="94">
        <f>ROUND((SUM(BE122:BE174)),  2)</f>
        <v>0</v>
      </c>
      <c r="G31" s="95"/>
      <c r="H31" s="95"/>
      <c r="I31" s="96">
        <v>0.2</v>
      </c>
      <c r="J31" s="94">
        <f>ROUND(((SUM(BE122:BE174))*I31),  2)</f>
        <v>0</v>
      </c>
      <c r="K31" s="29"/>
      <c r="L31" s="42"/>
      <c r="S31" s="29"/>
      <c r="T31" s="29"/>
      <c r="U31" s="29"/>
      <c r="V31" s="29"/>
      <c r="W31" s="29"/>
      <c r="X31" s="29"/>
      <c r="Y31" s="29"/>
      <c r="Z31" s="29"/>
      <c r="AA31" s="29"/>
      <c r="AB31" s="29"/>
      <c r="AC31" s="29"/>
      <c r="AD31" s="29"/>
      <c r="AE31" s="29"/>
    </row>
    <row r="32" spans="1:31" s="2" customFormat="1" ht="14.45" customHeight="1">
      <c r="A32" s="29"/>
      <c r="B32" s="30"/>
      <c r="C32" s="29"/>
      <c r="D32" s="29"/>
      <c r="E32" s="35" t="s">
        <v>41</v>
      </c>
      <c r="F32" s="94">
        <f>ROUND((SUM(BF122:BF174)),  2)</f>
        <v>0</v>
      </c>
      <c r="G32" s="95"/>
      <c r="H32" s="95"/>
      <c r="I32" s="96">
        <v>0.2</v>
      </c>
      <c r="J32" s="94">
        <f>ROUND(((SUM(BF122:BF174))*I32),  2)</f>
        <v>0</v>
      </c>
      <c r="K32" s="29"/>
      <c r="L32" s="42"/>
      <c r="S32" s="29"/>
      <c r="T32" s="29"/>
      <c r="U32" s="29"/>
      <c r="V32" s="29"/>
      <c r="W32" s="29"/>
      <c r="X32" s="29"/>
      <c r="Y32" s="29"/>
      <c r="Z32" s="29"/>
      <c r="AA32" s="29"/>
      <c r="AB32" s="29"/>
      <c r="AC32" s="29"/>
      <c r="AD32" s="29"/>
      <c r="AE32" s="29"/>
    </row>
    <row r="33" spans="1:31" s="2" customFormat="1" ht="14.45" hidden="1" customHeight="1">
      <c r="A33" s="29"/>
      <c r="B33" s="30"/>
      <c r="C33" s="29"/>
      <c r="D33" s="29"/>
      <c r="E33" s="24" t="s">
        <v>42</v>
      </c>
      <c r="F33" s="97">
        <f>ROUND((SUM(BG122:BG174)),  2)</f>
        <v>0</v>
      </c>
      <c r="G33" s="29"/>
      <c r="H33" s="29"/>
      <c r="I33" s="98">
        <v>0.2</v>
      </c>
      <c r="J33" s="97">
        <f>0</f>
        <v>0</v>
      </c>
      <c r="K33" s="29"/>
      <c r="L33" s="42"/>
      <c r="S33" s="29"/>
      <c r="T33" s="29"/>
      <c r="U33" s="29"/>
      <c r="V33" s="29"/>
      <c r="W33" s="29"/>
      <c r="X33" s="29"/>
      <c r="Y33" s="29"/>
      <c r="Z33" s="29"/>
      <c r="AA33" s="29"/>
      <c r="AB33" s="29"/>
      <c r="AC33" s="29"/>
      <c r="AD33" s="29"/>
      <c r="AE33" s="29"/>
    </row>
    <row r="34" spans="1:31" s="2" customFormat="1" ht="14.45" hidden="1" customHeight="1">
      <c r="A34" s="29"/>
      <c r="B34" s="30"/>
      <c r="C34" s="29"/>
      <c r="D34" s="29"/>
      <c r="E34" s="24" t="s">
        <v>43</v>
      </c>
      <c r="F34" s="97">
        <f>ROUND((SUM(BH122:BH174)),  2)</f>
        <v>0</v>
      </c>
      <c r="G34" s="29"/>
      <c r="H34" s="29"/>
      <c r="I34" s="98">
        <v>0.2</v>
      </c>
      <c r="J34" s="97">
        <f>0</f>
        <v>0</v>
      </c>
      <c r="K34" s="29"/>
      <c r="L34" s="42"/>
      <c r="S34" s="29"/>
      <c r="T34" s="29"/>
      <c r="U34" s="29"/>
      <c r="V34" s="29"/>
      <c r="W34" s="29"/>
      <c r="X34" s="29"/>
      <c r="Y34" s="29"/>
      <c r="Z34" s="29"/>
      <c r="AA34" s="29"/>
      <c r="AB34" s="29"/>
      <c r="AC34" s="29"/>
      <c r="AD34" s="29"/>
      <c r="AE34" s="29"/>
    </row>
    <row r="35" spans="1:31" s="2" customFormat="1" ht="14.45" hidden="1" customHeight="1">
      <c r="A35" s="29"/>
      <c r="B35" s="30"/>
      <c r="C35" s="29"/>
      <c r="D35" s="29"/>
      <c r="E35" s="35" t="s">
        <v>44</v>
      </c>
      <c r="F35" s="94">
        <f>ROUND((SUM(BI122:BI174)),  2)</f>
        <v>0</v>
      </c>
      <c r="G35" s="95"/>
      <c r="H35" s="95"/>
      <c r="I35" s="96">
        <v>0</v>
      </c>
      <c r="J35" s="94">
        <f>0</f>
        <v>0</v>
      </c>
      <c r="K35" s="29"/>
      <c r="L35" s="42"/>
      <c r="S35" s="29"/>
      <c r="T35" s="29"/>
      <c r="U35" s="29"/>
      <c r="V35" s="29"/>
      <c r="W35" s="29"/>
      <c r="X35" s="29"/>
      <c r="Y35" s="29"/>
      <c r="Z35" s="29"/>
      <c r="AA35" s="29"/>
      <c r="AB35" s="29"/>
      <c r="AC35" s="29"/>
      <c r="AD35" s="29"/>
      <c r="AE35" s="29"/>
    </row>
    <row r="36" spans="1:31" s="2" customFormat="1" ht="6.95" customHeight="1">
      <c r="A36" s="29"/>
      <c r="B36" s="30"/>
      <c r="C36" s="29"/>
      <c r="D36" s="29"/>
      <c r="E36" s="29"/>
      <c r="F36" s="29"/>
      <c r="G36" s="29"/>
      <c r="H36" s="29"/>
      <c r="I36" s="29"/>
      <c r="J36" s="29"/>
      <c r="K36" s="29"/>
      <c r="L36" s="42"/>
      <c r="S36" s="29"/>
      <c r="T36" s="29"/>
      <c r="U36" s="29"/>
      <c r="V36" s="29"/>
      <c r="W36" s="29"/>
      <c r="X36" s="29"/>
      <c r="Y36" s="29"/>
      <c r="Z36" s="29"/>
      <c r="AA36" s="29"/>
      <c r="AB36" s="29"/>
      <c r="AC36" s="29"/>
      <c r="AD36" s="29"/>
      <c r="AE36" s="29"/>
    </row>
    <row r="37" spans="1:31" s="2" customFormat="1" ht="25.35" customHeight="1">
      <c r="A37" s="29"/>
      <c r="B37" s="30"/>
      <c r="C37" s="99"/>
      <c r="D37" s="100" t="s">
        <v>45</v>
      </c>
      <c r="E37" s="60"/>
      <c r="F37" s="60"/>
      <c r="G37" s="101" t="s">
        <v>46</v>
      </c>
      <c r="H37" s="102" t="s">
        <v>47</v>
      </c>
      <c r="I37" s="60"/>
      <c r="J37" s="103">
        <f>SUM(J28:J35)</f>
        <v>0</v>
      </c>
      <c r="K37" s="104"/>
      <c r="L37" s="42"/>
      <c r="S37" s="29"/>
      <c r="T37" s="29"/>
      <c r="U37" s="29"/>
      <c r="V37" s="29"/>
      <c r="W37" s="29"/>
      <c r="X37" s="29"/>
      <c r="Y37" s="29"/>
      <c r="Z37" s="29"/>
      <c r="AA37" s="29"/>
      <c r="AB37" s="29"/>
      <c r="AC37" s="29"/>
      <c r="AD37" s="29"/>
      <c r="AE37" s="29"/>
    </row>
    <row r="38" spans="1:31" s="2" customFormat="1" ht="14.45" customHeight="1">
      <c r="A38" s="29"/>
      <c r="B38" s="30"/>
      <c r="C38" s="29"/>
      <c r="D38" s="29"/>
      <c r="E38" s="29"/>
      <c r="F38" s="29"/>
      <c r="G38" s="29"/>
      <c r="H38" s="29"/>
      <c r="I38" s="29"/>
      <c r="J38" s="29"/>
      <c r="K38" s="29"/>
      <c r="L38" s="42"/>
      <c r="S38" s="29"/>
      <c r="T38" s="29"/>
      <c r="U38" s="29"/>
      <c r="V38" s="29"/>
      <c r="W38" s="29"/>
      <c r="X38" s="29"/>
      <c r="Y38" s="29"/>
      <c r="Z38" s="29"/>
      <c r="AA38" s="29"/>
      <c r="AB38" s="29"/>
      <c r="AC38" s="29"/>
      <c r="AD38" s="29"/>
      <c r="AE38" s="29"/>
    </row>
    <row r="39" spans="1:31" s="1" customFormat="1" ht="14.45" customHeight="1">
      <c r="B39" s="17"/>
      <c r="L39" s="17"/>
    </row>
    <row r="40" spans="1:31" s="1" customFormat="1" ht="14.45" customHeight="1">
      <c r="B40" s="17"/>
      <c r="L40" s="17"/>
    </row>
    <row r="41" spans="1:31" s="1" customFormat="1" ht="14.45" customHeight="1">
      <c r="B41" s="17"/>
      <c r="L41" s="17"/>
    </row>
    <row r="42" spans="1:31" s="1" customFormat="1" ht="14.45" customHeight="1">
      <c r="B42" s="17"/>
      <c r="L42" s="17"/>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2"/>
      <c r="D50" s="43" t="s">
        <v>48</v>
      </c>
      <c r="E50" s="44"/>
      <c r="F50" s="44"/>
      <c r="G50" s="43" t="s">
        <v>49</v>
      </c>
      <c r="H50" s="44"/>
      <c r="I50" s="44"/>
      <c r="J50" s="44"/>
      <c r="K50" s="44"/>
      <c r="L50" s="42"/>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29"/>
      <c r="B61" s="30"/>
      <c r="C61" s="29"/>
      <c r="D61" s="45" t="s">
        <v>50</v>
      </c>
      <c r="E61" s="32"/>
      <c r="F61" s="105" t="s">
        <v>51</v>
      </c>
      <c r="G61" s="45" t="s">
        <v>50</v>
      </c>
      <c r="H61" s="32"/>
      <c r="I61" s="32"/>
      <c r="J61" s="106" t="s">
        <v>51</v>
      </c>
      <c r="K61" s="32"/>
      <c r="L61" s="42"/>
      <c r="S61" s="29"/>
      <c r="T61" s="29"/>
      <c r="U61" s="29"/>
      <c r="V61" s="29"/>
      <c r="W61" s="29"/>
      <c r="X61" s="29"/>
      <c r="Y61" s="29"/>
      <c r="Z61" s="29"/>
      <c r="AA61" s="29"/>
      <c r="AB61" s="29"/>
      <c r="AC61" s="29"/>
      <c r="AD61" s="29"/>
      <c r="AE61" s="29"/>
    </row>
    <row r="62" spans="1:31">
      <c r="B62" s="17"/>
      <c r="L62" s="17"/>
    </row>
    <row r="63" spans="1:31">
      <c r="B63" s="17"/>
      <c r="L63" s="17"/>
    </row>
    <row r="64" spans="1:31">
      <c r="B64" s="17"/>
      <c r="L64" s="17"/>
    </row>
    <row r="65" spans="1:31" s="2" customFormat="1" ht="12.75">
      <c r="A65" s="29"/>
      <c r="B65" s="30"/>
      <c r="C65" s="29"/>
      <c r="D65" s="43" t="s">
        <v>52</v>
      </c>
      <c r="E65" s="46"/>
      <c r="F65" s="46"/>
      <c r="G65" s="43" t="s">
        <v>53</v>
      </c>
      <c r="H65" s="46"/>
      <c r="I65" s="46"/>
      <c r="J65" s="46"/>
      <c r="K65" s="46"/>
      <c r="L65" s="42"/>
      <c r="S65" s="29"/>
      <c r="T65" s="29"/>
      <c r="U65" s="29"/>
      <c r="V65" s="29"/>
      <c r="W65" s="29"/>
      <c r="X65" s="29"/>
      <c r="Y65" s="29"/>
      <c r="Z65" s="29"/>
      <c r="AA65" s="29"/>
      <c r="AB65" s="29"/>
      <c r="AC65" s="29"/>
      <c r="AD65" s="29"/>
      <c r="AE65" s="29"/>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29"/>
      <c r="B76" s="30"/>
      <c r="C76" s="29"/>
      <c r="D76" s="45" t="s">
        <v>50</v>
      </c>
      <c r="E76" s="32"/>
      <c r="F76" s="105" t="s">
        <v>51</v>
      </c>
      <c r="G76" s="45" t="s">
        <v>50</v>
      </c>
      <c r="H76" s="32"/>
      <c r="I76" s="32"/>
      <c r="J76" s="106" t="s">
        <v>51</v>
      </c>
      <c r="K76" s="32"/>
      <c r="L76" s="42"/>
      <c r="S76" s="29"/>
      <c r="T76" s="29"/>
      <c r="U76" s="29"/>
      <c r="V76" s="29"/>
      <c r="W76" s="29"/>
      <c r="X76" s="29"/>
      <c r="Y76" s="29"/>
      <c r="Z76" s="29"/>
      <c r="AA76" s="29"/>
      <c r="AB76" s="29"/>
      <c r="AC76" s="29"/>
      <c r="AD76" s="29"/>
      <c r="AE76" s="29"/>
    </row>
    <row r="77" spans="1:31" s="2" customFormat="1" ht="14.45" customHeight="1">
      <c r="A77" s="29"/>
      <c r="B77" s="47"/>
      <c r="C77" s="48"/>
      <c r="D77" s="48"/>
      <c r="E77" s="48"/>
      <c r="F77" s="48"/>
      <c r="G77" s="48"/>
      <c r="H77" s="48"/>
      <c r="I77" s="48"/>
      <c r="J77" s="48"/>
      <c r="K77" s="48"/>
      <c r="L77" s="42"/>
      <c r="S77" s="29"/>
      <c r="T77" s="29"/>
      <c r="U77" s="29"/>
      <c r="V77" s="29"/>
      <c r="W77" s="29"/>
      <c r="X77" s="29"/>
      <c r="Y77" s="29"/>
      <c r="Z77" s="29"/>
      <c r="AA77" s="29"/>
      <c r="AB77" s="29"/>
      <c r="AC77" s="29"/>
      <c r="AD77" s="29"/>
      <c r="AE77" s="29"/>
    </row>
    <row r="81" spans="1:47" s="2" customFormat="1" ht="6.95" customHeight="1">
      <c r="A81" s="29"/>
      <c r="B81" s="49"/>
      <c r="C81" s="50"/>
      <c r="D81" s="50"/>
      <c r="E81" s="50"/>
      <c r="F81" s="50"/>
      <c r="G81" s="50"/>
      <c r="H81" s="50"/>
      <c r="I81" s="50"/>
      <c r="J81" s="50"/>
      <c r="K81" s="50"/>
      <c r="L81" s="42"/>
      <c r="S81" s="29"/>
      <c r="T81" s="29"/>
      <c r="U81" s="29"/>
      <c r="V81" s="29"/>
      <c r="W81" s="29"/>
      <c r="X81" s="29"/>
      <c r="Y81" s="29"/>
      <c r="Z81" s="29"/>
      <c r="AA81" s="29"/>
      <c r="AB81" s="29"/>
      <c r="AC81" s="29"/>
      <c r="AD81" s="29"/>
      <c r="AE81" s="29"/>
    </row>
    <row r="82" spans="1:47" s="2" customFormat="1" ht="24.95" customHeight="1">
      <c r="A82" s="29"/>
      <c r="B82" s="30"/>
      <c r="C82" s="18" t="s">
        <v>84</v>
      </c>
      <c r="D82" s="29"/>
      <c r="E82" s="29"/>
      <c r="F82" s="29"/>
      <c r="G82" s="29"/>
      <c r="H82" s="29"/>
      <c r="I82" s="29"/>
      <c r="J82" s="29"/>
      <c r="K82" s="29"/>
      <c r="L82" s="42"/>
      <c r="S82" s="29"/>
      <c r="T82" s="29"/>
      <c r="U82" s="29"/>
      <c r="V82" s="29"/>
      <c r="W82" s="29"/>
      <c r="X82" s="29"/>
      <c r="Y82" s="29"/>
      <c r="Z82" s="29"/>
      <c r="AA82" s="29"/>
      <c r="AB82" s="29"/>
      <c r="AC82" s="29"/>
      <c r="AD82" s="29"/>
      <c r="AE82" s="29"/>
    </row>
    <row r="83" spans="1:47" s="2" customFormat="1" ht="6.95" customHeight="1">
      <c r="A83" s="29"/>
      <c r="B83" s="30"/>
      <c r="C83" s="29"/>
      <c r="D83" s="29"/>
      <c r="E83" s="29"/>
      <c r="F83" s="29"/>
      <c r="G83" s="29"/>
      <c r="H83" s="29"/>
      <c r="I83" s="29"/>
      <c r="J83" s="29"/>
      <c r="K83" s="29"/>
      <c r="L83" s="42"/>
      <c r="S83" s="29"/>
      <c r="T83" s="29"/>
      <c r="U83" s="29"/>
      <c r="V83" s="29"/>
      <c r="W83" s="29"/>
      <c r="X83" s="29"/>
      <c r="Y83" s="29"/>
      <c r="Z83" s="29"/>
      <c r="AA83" s="29"/>
      <c r="AB83" s="29"/>
      <c r="AC83" s="29"/>
      <c r="AD83" s="29"/>
      <c r="AE83" s="29"/>
    </row>
    <row r="84" spans="1:47" s="2" customFormat="1" ht="12" customHeight="1">
      <c r="A84" s="29"/>
      <c r="B84" s="30"/>
      <c r="C84" s="24" t="s">
        <v>14</v>
      </c>
      <c r="D84" s="29"/>
      <c r="E84" s="29"/>
      <c r="F84" s="29"/>
      <c r="G84" s="29"/>
      <c r="H84" s="29"/>
      <c r="I84" s="29"/>
      <c r="J84" s="29"/>
      <c r="K84" s="29"/>
      <c r="L84" s="42"/>
      <c r="S84" s="29"/>
      <c r="T84" s="29"/>
      <c r="U84" s="29"/>
      <c r="V84" s="29"/>
      <c r="W84" s="29"/>
      <c r="X84" s="29"/>
      <c r="Y84" s="29"/>
      <c r="Z84" s="29"/>
      <c r="AA84" s="29"/>
      <c r="AB84" s="29"/>
      <c r="AC84" s="29"/>
      <c r="AD84" s="29"/>
      <c r="AE84" s="29"/>
    </row>
    <row r="85" spans="1:47" s="2" customFormat="1" ht="16.5" customHeight="1">
      <c r="A85" s="29"/>
      <c r="B85" s="30"/>
      <c r="C85" s="29"/>
      <c r="D85" s="29"/>
      <c r="E85" s="184" t="str">
        <f>E7</f>
        <v>Obizolovanie pivničných priestorov MŠ Bánová</v>
      </c>
      <c r="F85" s="214"/>
      <c r="G85" s="214"/>
      <c r="H85" s="214"/>
      <c r="I85" s="29"/>
      <c r="J85" s="29"/>
      <c r="K85" s="29"/>
      <c r="L85" s="42"/>
      <c r="S85" s="29"/>
      <c r="T85" s="29"/>
      <c r="U85" s="29"/>
      <c r="V85" s="29"/>
      <c r="W85" s="29"/>
      <c r="X85" s="29"/>
      <c r="Y85" s="29"/>
      <c r="Z85" s="29"/>
      <c r="AA85" s="29"/>
      <c r="AB85" s="29"/>
      <c r="AC85" s="29"/>
      <c r="AD85" s="29"/>
      <c r="AE85" s="29"/>
    </row>
    <row r="86" spans="1:47" s="2" customFormat="1" ht="6.95" customHeight="1">
      <c r="A86" s="29"/>
      <c r="B86" s="30"/>
      <c r="C86" s="29"/>
      <c r="D86" s="29"/>
      <c r="E86" s="29"/>
      <c r="F86" s="29"/>
      <c r="G86" s="29"/>
      <c r="H86" s="29"/>
      <c r="I86" s="29"/>
      <c r="J86" s="29"/>
      <c r="K86" s="29"/>
      <c r="L86" s="42"/>
      <c r="S86" s="29"/>
      <c r="T86" s="29"/>
      <c r="U86" s="29"/>
      <c r="V86" s="29"/>
      <c r="W86" s="29"/>
      <c r="X86" s="29"/>
      <c r="Y86" s="29"/>
      <c r="Z86" s="29"/>
      <c r="AA86" s="29"/>
      <c r="AB86" s="29"/>
      <c r="AC86" s="29"/>
      <c r="AD86" s="29"/>
      <c r="AE86" s="29"/>
    </row>
    <row r="87" spans="1:47" s="2" customFormat="1" ht="12" customHeight="1">
      <c r="A87" s="29"/>
      <c r="B87" s="30"/>
      <c r="C87" s="24" t="s">
        <v>18</v>
      </c>
      <c r="D87" s="29"/>
      <c r="E87" s="29"/>
      <c r="F87" s="22" t="str">
        <f>F10</f>
        <v>Žilina - Bánová</v>
      </c>
      <c r="G87" s="29"/>
      <c r="H87" s="29"/>
      <c r="I87" s="24" t="s">
        <v>20</v>
      </c>
      <c r="J87" s="55" t="str">
        <f>IF(J10="","",J10)</f>
        <v/>
      </c>
      <c r="K87" s="29"/>
      <c r="L87" s="42"/>
      <c r="S87" s="29"/>
      <c r="T87" s="29"/>
      <c r="U87" s="29"/>
      <c r="V87" s="29"/>
      <c r="W87" s="29"/>
      <c r="X87" s="29"/>
      <c r="Y87" s="29"/>
      <c r="Z87" s="29"/>
      <c r="AA87" s="29"/>
      <c r="AB87" s="29"/>
      <c r="AC87" s="29"/>
      <c r="AD87" s="29"/>
      <c r="AE87" s="29"/>
    </row>
    <row r="88" spans="1:47" s="2" customFormat="1" ht="6.95" customHeight="1">
      <c r="A88" s="29"/>
      <c r="B88" s="30"/>
      <c r="C88" s="29"/>
      <c r="D88" s="29"/>
      <c r="E88" s="29"/>
      <c r="F88" s="29"/>
      <c r="G88" s="29"/>
      <c r="H88" s="29"/>
      <c r="I88" s="29"/>
      <c r="J88" s="29"/>
      <c r="K88" s="29"/>
      <c r="L88" s="42"/>
      <c r="S88" s="29"/>
      <c r="T88" s="29"/>
      <c r="U88" s="29"/>
      <c r="V88" s="29"/>
      <c r="W88" s="29"/>
      <c r="X88" s="29"/>
      <c r="Y88" s="29"/>
      <c r="Z88" s="29"/>
      <c r="AA88" s="29"/>
      <c r="AB88" s="29"/>
      <c r="AC88" s="29"/>
      <c r="AD88" s="29"/>
      <c r="AE88" s="29"/>
    </row>
    <row r="89" spans="1:47" s="2" customFormat="1" ht="15.2" customHeight="1">
      <c r="A89" s="29"/>
      <c r="B89" s="30"/>
      <c r="C89" s="24" t="s">
        <v>21</v>
      </c>
      <c r="D89" s="29"/>
      <c r="E89" s="29"/>
      <c r="F89" s="22" t="str">
        <f>E13</f>
        <v>Základná škola s materskou školou, Do Stošky 8</v>
      </c>
      <c r="G89" s="29"/>
      <c r="H89" s="29"/>
      <c r="I89" s="24" t="s">
        <v>28</v>
      </c>
      <c r="J89" s="27" t="str">
        <f>E19</f>
        <v xml:space="preserve"> </v>
      </c>
      <c r="K89" s="29"/>
      <c r="L89" s="42"/>
      <c r="S89" s="29"/>
      <c r="T89" s="29"/>
      <c r="U89" s="29"/>
      <c r="V89" s="29"/>
      <c r="W89" s="29"/>
      <c r="X89" s="29"/>
      <c r="Y89" s="29"/>
      <c r="Z89" s="29"/>
      <c r="AA89" s="29"/>
      <c r="AB89" s="29"/>
      <c r="AC89" s="29"/>
      <c r="AD89" s="29"/>
      <c r="AE89" s="29"/>
    </row>
    <row r="90" spans="1:47" s="2" customFormat="1" ht="15.2" customHeight="1">
      <c r="A90" s="29"/>
      <c r="B90" s="30"/>
      <c r="C90" s="24" t="s">
        <v>26</v>
      </c>
      <c r="D90" s="29"/>
      <c r="E90" s="29"/>
      <c r="F90" s="22" t="str">
        <f>IF(E16="","",E16)</f>
        <v>Vyplň údaj</v>
      </c>
      <c r="G90" s="29"/>
      <c r="H90" s="29"/>
      <c r="I90" s="24" t="s">
        <v>32</v>
      </c>
      <c r="J90" s="27"/>
      <c r="K90" s="29"/>
      <c r="L90" s="42"/>
      <c r="S90" s="29"/>
      <c r="T90" s="29"/>
      <c r="U90" s="29"/>
      <c r="V90" s="29"/>
      <c r="W90" s="29"/>
      <c r="X90" s="29"/>
      <c r="Y90" s="29"/>
      <c r="Z90" s="29"/>
      <c r="AA90" s="29"/>
      <c r="AB90" s="29"/>
      <c r="AC90" s="29"/>
      <c r="AD90" s="29"/>
      <c r="AE90" s="29"/>
    </row>
    <row r="91" spans="1:47" s="2" customFormat="1" ht="10.35" customHeight="1">
      <c r="A91" s="29"/>
      <c r="B91" s="30"/>
      <c r="C91" s="29"/>
      <c r="D91" s="29"/>
      <c r="E91" s="29"/>
      <c r="F91" s="29"/>
      <c r="G91" s="29"/>
      <c r="H91" s="29"/>
      <c r="I91" s="29"/>
      <c r="J91" s="29"/>
      <c r="K91" s="29"/>
      <c r="L91" s="42"/>
      <c r="S91" s="29"/>
      <c r="T91" s="29"/>
      <c r="U91" s="29"/>
      <c r="V91" s="29"/>
      <c r="W91" s="29"/>
      <c r="X91" s="29"/>
      <c r="Y91" s="29"/>
      <c r="Z91" s="29"/>
      <c r="AA91" s="29"/>
      <c r="AB91" s="29"/>
      <c r="AC91" s="29"/>
      <c r="AD91" s="29"/>
      <c r="AE91" s="29"/>
    </row>
    <row r="92" spans="1:47" s="2" customFormat="1" ht="29.25" customHeight="1">
      <c r="A92" s="29"/>
      <c r="B92" s="30"/>
      <c r="C92" s="107" t="s">
        <v>85</v>
      </c>
      <c r="D92" s="99"/>
      <c r="E92" s="99"/>
      <c r="F92" s="99"/>
      <c r="G92" s="99"/>
      <c r="H92" s="99"/>
      <c r="I92" s="99"/>
      <c r="J92" s="108" t="s">
        <v>86</v>
      </c>
      <c r="K92" s="99"/>
      <c r="L92" s="42"/>
      <c r="S92" s="29"/>
      <c r="T92" s="29"/>
      <c r="U92" s="29"/>
      <c r="V92" s="29"/>
      <c r="W92" s="29"/>
      <c r="X92" s="29"/>
      <c r="Y92" s="29"/>
      <c r="Z92" s="29"/>
      <c r="AA92" s="29"/>
      <c r="AB92" s="29"/>
      <c r="AC92" s="29"/>
      <c r="AD92" s="29"/>
      <c r="AE92" s="29"/>
    </row>
    <row r="93" spans="1:47" s="2" customFormat="1" ht="10.35" customHeight="1">
      <c r="A93" s="29"/>
      <c r="B93" s="30"/>
      <c r="C93" s="29"/>
      <c r="D93" s="29"/>
      <c r="E93" s="29"/>
      <c r="F93" s="29"/>
      <c r="G93" s="29"/>
      <c r="H93" s="29"/>
      <c r="I93" s="29"/>
      <c r="J93" s="29"/>
      <c r="K93" s="29"/>
      <c r="L93" s="42"/>
      <c r="S93" s="29"/>
      <c r="T93" s="29"/>
      <c r="U93" s="29"/>
      <c r="V93" s="29"/>
      <c r="W93" s="29"/>
      <c r="X93" s="29"/>
      <c r="Y93" s="29"/>
      <c r="Z93" s="29"/>
      <c r="AA93" s="29"/>
      <c r="AB93" s="29"/>
      <c r="AC93" s="29"/>
      <c r="AD93" s="29"/>
      <c r="AE93" s="29"/>
    </row>
    <row r="94" spans="1:47" s="2" customFormat="1" ht="22.9" customHeight="1">
      <c r="A94" s="29"/>
      <c r="B94" s="30"/>
      <c r="C94" s="109" t="s">
        <v>87</v>
      </c>
      <c r="D94" s="29"/>
      <c r="E94" s="29"/>
      <c r="F94" s="29"/>
      <c r="G94" s="29"/>
      <c r="H94" s="29"/>
      <c r="I94" s="29"/>
      <c r="J94" s="71">
        <f>J122</f>
        <v>0</v>
      </c>
      <c r="K94" s="29"/>
      <c r="L94" s="42"/>
      <c r="S94" s="29"/>
      <c r="T94" s="29"/>
      <c r="U94" s="29"/>
      <c r="V94" s="29"/>
      <c r="W94" s="29"/>
      <c r="X94" s="29"/>
      <c r="Y94" s="29"/>
      <c r="Z94" s="29"/>
      <c r="AA94" s="29"/>
      <c r="AB94" s="29"/>
      <c r="AC94" s="29"/>
      <c r="AD94" s="29"/>
      <c r="AE94" s="29"/>
      <c r="AU94" s="14" t="s">
        <v>88</v>
      </c>
    </row>
    <row r="95" spans="1:47" s="9" customFormat="1" ht="24.95" customHeight="1">
      <c r="B95" s="110"/>
      <c r="D95" s="111" t="s">
        <v>89</v>
      </c>
      <c r="E95" s="112"/>
      <c r="F95" s="112"/>
      <c r="G95" s="112"/>
      <c r="H95" s="112"/>
      <c r="I95" s="112"/>
      <c r="J95" s="113">
        <f>J123</f>
        <v>0</v>
      </c>
      <c r="L95" s="110"/>
    </row>
    <row r="96" spans="1:47" s="10" customFormat="1" ht="19.899999999999999" customHeight="1">
      <c r="B96" s="114"/>
      <c r="D96" s="115" t="s">
        <v>90</v>
      </c>
      <c r="E96" s="116"/>
      <c r="F96" s="116"/>
      <c r="G96" s="116"/>
      <c r="H96" s="116"/>
      <c r="I96" s="116"/>
      <c r="J96" s="117">
        <f>J124</f>
        <v>0</v>
      </c>
      <c r="L96" s="114"/>
    </row>
    <row r="97" spans="1:31" s="10" customFormat="1" ht="19.899999999999999" customHeight="1">
      <c r="B97" s="114"/>
      <c r="D97" s="115" t="s">
        <v>91</v>
      </c>
      <c r="E97" s="116"/>
      <c r="F97" s="116"/>
      <c r="G97" s="116"/>
      <c r="H97" s="116"/>
      <c r="I97" s="116"/>
      <c r="J97" s="117">
        <f>J131</f>
        <v>0</v>
      </c>
      <c r="L97" s="114"/>
    </row>
    <row r="98" spans="1:31" s="10" customFormat="1" ht="19.899999999999999" customHeight="1">
      <c r="B98" s="114"/>
      <c r="D98" s="115" t="s">
        <v>92</v>
      </c>
      <c r="E98" s="116"/>
      <c r="F98" s="116"/>
      <c r="G98" s="116"/>
      <c r="H98" s="116"/>
      <c r="I98" s="116"/>
      <c r="J98" s="117">
        <f>J138</f>
        <v>0</v>
      </c>
      <c r="L98" s="114"/>
    </row>
    <row r="99" spans="1:31" s="10" customFormat="1" ht="19.899999999999999" customHeight="1">
      <c r="B99" s="114"/>
      <c r="D99" s="115" t="s">
        <v>93</v>
      </c>
      <c r="E99" s="116"/>
      <c r="F99" s="116"/>
      <c r="G99" s="116"/>
      <c r="H99" s="116"/>
      <c r="I99" s="116"/>
      <c r="J99" s="117">
        <f>J142</f>
        <v>0</v>
      </c>
      <c r="L99" s="114"/>
    </row>
    <row r="100" spans="1:31" s="10" customFormat="1" ht="19.899999999999999" customHeight="1">
      <c r="B100" s="114"/>
      <c r="D100" s="115" t="s">
        <v>94</v>
      </c>
      <c r="E100" s="116"/>
      <c r="F100" s="116"/>
      <c r="G100" s="116"/>
      <c r="H100" s="116"/>
      <c r="I100" s="116"/>
      <c r="J100" s="117">
        <f>J148</f>
        <v>0</v>
      </c>
      <c r="L100" s="114"/>
    </row>
    <row r="101" spans="1:31" s="10" customFormat="1" ht="19.899999999999999" customHeight="1">
      <c r="B101" s="114"/>
      <c r="D101" s="115" t="s">
        <v>95</v>
      </c>
      <c r="E101" s="116"/>
      <c r="F101" s="116"/>
      <c r="G101" s="116"/>
      <c r="H101" s="116"/>
      <c r="I101" s="116"/>
      <c r="J101" s="117">
        <f>J161</f>
        <v>0</v>
      </c>
      <c r="L101" s="114"/>
    </row>
    <row r="102" spans="1:31" s="9" customFormat="1" ht="24.95" customHeight="1">
      <c r="B102" s="110"/>
      <c r="D102" s="111" t="s">
        <v>96</v>
      </c>
      <c r="E102" s="112"/>
      <c r="F102" s="112"/>
      <c r="G102" s="112"/>
      <c r="H102" s="112"/>
      <c r="I102" s="112"/>
      <c r="J102" s="113">
        <f>J163</f>
        <v>0</v>
      </c>
      <c r="L102" s="110"/>
    </row>
    <row r="103" spans="1:31" s="10" customFormat="1" ht="19.899999999999999" customHeight="1">
      <c r="B103" s="114"/>
      <c r="D103" s="115" t="s">
        <v>97</v>
      </c>
      <c r="E103" s="116"/>
      <c r="F103" s="116"/>
      <c r="G103" s="116"/>
      <c r="H103" s="116"/>
      <c r="I103" s="116"/>
      <c r="J103" s="117">
        <f>J164</f>
        <v>0</v>
      </c>
      <c r="L103" s="114"/>
    </row>
    <row r="104" spans="1:31" s="10" customFormat="1" ht="19.899999999999999" customHeight="1">
      <c r="B104" s="114"/>
      <c r="D104" s="115" t="s">
        <v>98</v>
      </c>
      <c r="E104" s="116"/>
      <c r="F104" s="116"/>
      <c r="G104" s="116"/>
      <c r="H104" s="116"/>
      <c r="I104" s="116"/>
      <c r="J104" s="117">
        <f>J171</f>
        <v>0</v>
      </c>
      <c r="L104" s="114"/>
    </row>
    <row r="105" spans="1:31" s="2" customFormat="1" ht="21.75" customHeight="1">
      <c r="A105" s="29"/>
      <c r="B105" s="30"/>
      <c r="C105" s="29"/>
      <c r="D105" s="29"/>
      <c r="E105" s="29"/>
      <c r="F105" s="29"/>
      <c r="G105" s="29"/>
      <c r="H105" s="29"/>
      <c r="I105" s="29"/>
      <c r="J105" s="29"/>
      <c r="K105" s="29"/>
      <c r="L105" s="42"/>
      <c r="S105" s="29"/>
      <c r="T105" s="29"/>
      <c r="U105" s="29"/>
      <c r="V105" s="29"/>
      <c r="W105" s="29"/>
      <c r="X105" s="29"/>
      <c r="Y105" s="29"/>
      <c r="Z105" s="29"/>
      <c r="AA105" s="29"/>
      <c r="AB105" s="29"/>
      <c r="AC105" s="29"/>
      <c r="AD105" s="29"/>
      <c r="AE105" s="29"/>
    </row>
    <row r="106" spans="1:31" s="2" customFormat="1" ht="6.95" customHeight="1">
      <c r="A106" s="29"/>
      <c r="B106" s="47"/>
      <c r="C106" s="48"/>
      <c r="D106" s="48"/>
      <c r="E106" s="48"/>
      <c r="F106" s="48"/>
      <c r="G106" s="48"/>
      <c r="H106" s="48"/>
      <c r="I106" s="48"/>
      <c r="J106" s="48"/>
      <c r="K106" s="48"/>
      <c r="L106" s="42"/>
      <c r="S106" s="29"/>
      <c r="T106" s="29"/>
      <c r="U106" s="29"/>
      <c r="V106" s="29"/>
      <c r="W106" s="29"/>
      <c r="X106" s="29"/>
      <c r="Y106" s="29"/>
      <c r="Z106" s="29"/>
      <c r="AA106" s="29"/>
      <c r="AB106" s="29"/>
      <c r="AC106" s="29"/>
      <c r="AD106" s="29"/>
      <c r="AE106" s="29"/>
    </row>
    <row r="110" spans="1:31" s="2" customFormat="1" ht="6.95" customHeight="1">
      <c r="A110" s="29"/>
      <c r="B110" s="49"/>
      <c r="C110" s="50"/>
      <c r="D110" s="50"/>
      <c r="E110" s="50"/>
      <c r="F110" s="50"/>
      <c r="G110" s="50"/>
      <c r="H110" s="50"/>
      <c r="I110" s="50"/>
      <c r="J110" s="50"/>
      <c r="K110" s="50"/>
      <c r="L110" s="42"/>
      <c r="S110" s="29"/>
      <c r="T110" s="29"/>
      <c r="U110" s="29"/>
      <c r="V110" s="29"/>
      <c r="W110" s="29"/>
      <c r="X110" s="29"/>
      <c r="Y110" s="29"/>
      <c r="Z110" s="29"/>
      <c r="AA110" s="29"/>
      <c r="AB110" s="29"/>
      <c r="AC110" s="29"/>
      <c r="AD110" s="29"/>
      <c r="AE110" s="29"/>
    </row>
    <row r="111" spans="1:31" s="2" customFormat="1" ht="24.95" customHeight="1">
      <c r="A111" s="29"/>
      <c r="B111" s="30"/>
      <c r="C111" s="18" t="s">
        <v>99</v>
      </c>
      <c r="D111" s="29"/>
      <c r="E111" s="29"/>
      <c r="F111" s="29"/>
      <c r="G111" s="29"/>
      <c r="H111" s="29"/>
      <c r="I111" s="29"/>
      <c r="J111" s="29"/>
      <c r="K111" s="29"/>
      <c r="L111" s="42"/>
      <c r="S111" s="29"/>
      <c r="T111" s="29"/>
      <c r="U111" s="29"/>
      <c r="V111" s="29"/>
      <c r="W111" s="29"/>
      <c r="X111" s="29"/>
      <c r="Y111" s="29"/>
      <c r="Z111" s="29"/>
      <c r="AA111" s="29"/>
      <c r="AB111" s="29"/>
      <c r="AC111" s="29"/>
      <c r="AD111" s="29"/>
      <c r="AE111" s="29"/>
    </row>
    <row r="112" spans="1:31" s="2" customFormat="1" ht="6.95" customHeight="1">
      <c r="A112" s="29"/>
      <c r="B112" s="30"/>
      <c r="C112" s="29"/>
      <c r="D112" s="29"/>
      <c r="E112" s="29"/>
      <c r="F112" s="29"/>
      <c r="G112" s="29"/>
      <c r="H112" s="29"/>
      <c r="I112" s="29"/>
      <c r="J112" s="29"/>
      <c r="K112" s="29"/>
      <c r="L112" s="42"/>
      <c r="S112" s="29"/>
      <c r="T112" s="29"/>
      <c r="U112" s="29"/>
      <c r="V112" s="29"/>
      <c r="W112" s="29"/>
      <c r="X112" s="29"/>
      <c r="Y112" s="29"/>
      <c r="Z112" s="29"/>
      <c r="AA112" s="29"/>
      <c r="AB112" s="29"/>
      <c r="AC112" s="29"/>
      <c r="AD112" s="29"/>
      <c r="AE112" s="29"/>
    </row>
    <row r="113" spans="1:65" s="2" customFormat="1" ht="12" customHeight="1">
      <c r="A113" s="29"/>
      <c r="B113" s="30"/>
      <c r="C113" s="24" t="s">
        <v>14</v>
      </c>
      <c r="D113" s="29"/>
      <c r="E113" s="29"/>
      <c r="F113" s="29"/>
      <c r="G113" s="29"/>
      <c r="H113" s="29"/>
      <c r="I113" s="29"/>
      <c r="J113" s="29"/>
      <c r="K113" s="29"/>
      <c r="L113" s="42"/>
      <c r="S113" s="29"/>
      <c r="T113" s="29"/>
      <c r="U113" s="29"/>
      <c r="V113" s="29"/>
      <c r="W113" s="29"/>
      <c r="X113" s="29"/>
      <c r="Y113" s="29"/>
      <c r="Z113" s="29"/>
      <c r="AA113" s="29"/>
      <c r="AB113" s="29"/>
      <c r="AC113" s="29"/>
      <c r="AD113" s="29"/>
      <c r="AE113" s="29"/>
    </row>
    <row r="114" spans="1:65" s="2" customFormat="1" ht="16.5" customHeight="1">
      <c r="A114" s="29"/>
      <c r="B114" s="30"/>
      <c r="C114" s="29"/>
      <c r="D114" s="29"/>
      <c r="E114" s="184" t="str">
        <f>E7</f>
        <v>Obizolovanie pivničných priestorov MŠ Bánová</v>
      </c>
      <c r="F114" s="214"/>
      <c r="G114" s="214"/>
      <c r="H114" s="214"/>
      <c r="I114" s="29"/>
      <c r="J114" s="29"/>
      <c r="K114" s="29"/>
      <c r="L114" s="42"/>
      <c r="S114" s="29"/>
      <c r="T114" s="29"/>
      <c r="U114" s="29"/>
      <c r="V114" s="29"/>
      <c r="W114" s="29"/>
      <c r="X114" s="29"/>
      <c r="Y114" s="29"/>
      <c r="Z114" s="29"/>
      <c r="AA114" s="29"/>
      <c r="AB114" s="29"/>
      <c r="AC114" s="29"/>
      <c r="AD114" s="29"/>
      <c r="AE114" s="29"/>
    </row>
    <row r="115" spans="1:65" s="2" customFormat="1" ht="6.95" customHeight="1">
      <c r="A115" s="29"/>
      <c r="B115" s="30"/>
      <c r="C115" s="29"/>
      <c r="D115" s="29"/>
      <c r="E115" s="29"/>
      <c r="F115" s="29"/>
      <c r="G115" s="29"/>
      <c r="H115" s="29"/>
      <c r="I115" s="29"/>
      <c r="J115" s="29"/>
      <c r="K115" s="29"/>
      <c r="L115" s="42"/>
      <c r="S115" s="29"/>
      <c r="T115" s="29"/>
      <c r="U115" s="29"/>
      <c r="V115" s="29"/>
      <c r="W115" s="29"/>
      <c r="X115" s="29"/>
      <c r="Y115" s="29"/>
      <c r="Z115" s="29"/>
      <c r="AA115" s="29"/>
      <c r="AB115" s="29"/>
      <c r="AC115" s="29"/>
      <c r="AD115" s="29"/>
      <c r="AE115" s="29"/>
    </row>
    <row r="116" spans="1:65" s="2" customFormat="1" ht="12" customHeight="1">
      <c r="A116" s="29"/>
      <c r="B116" s="30"/>
      <c r="C116" s="24" t="s">
        <v>18</v>
      </c>
      <c r="D116" s="29"/>
      <c r="E116" s="29"/>
      <c r="F116" s="22" t="str">
        <f>F10</f>
        <v>Žilina - Bánová</v>
      </c>
      <c r="G116" s="29"/>
      <c r="H116" s="29"/>
      <c r="I116" s="24" t="s">
        <v>20</v>
      </c>
      <c r="J116" s="55" t="str">
        <f>IF(J10="","",J10)</f>
        <v/>
      </c>
      <c r="K116" s="29"/>
      <c r="L116" s="42"/>
      <c r="S116" s="29"/>
      <c r="T116" s="29"/>
      <c r="U116" s="29"/>
      <c r="V116" s="29"/>
      <c r="W116" s="29"/>
      <c r="X116" s="29"/>
      <c r="Y116" s="29"/>
      <c r="Z116" s="29"/>
      <c r="AA116" s="29"/>
      <c r="AB116" s="29"/>
      <c r="AC116" s="29"/>
      <c r="AD116" s="29"/>
      <c r="AE116" s="29"/>
    </row>
    <row r="117" spans="1:65" s="2" customFormat="1" ht="6.95" customHeight="1">
      <c r="A117" s="29"/>
      <c r="B117" s="30"/>
      <c r="C117" s="29"/>
      <c r="D117" s="29"/>
      <c r="E117" s="29"/>
      <c r="F117" s="29"/>
      <c r="G117" s="29"/>
      <c r="H117" s="29"/>
      <c r="I117" s="29"/>
      <c r="J117" s="29"/>
      <c r="K117" s="29"/>
      <c r="L117" s="42"/>
      <c r="S117" s="29"/>
      <c r="T117" s="29"/>
      <c r="U117" s="29"/>
      <c r="V117" s="29"/>
      <c r="W117" s="29"/>
      <c r="X117" s="29"/>
      <c r="Y117" s="29"/>
      <c r="Z117" s="29"/>
      <c r="AA117" s="29"/>
      <c r="AB117" s="29"/>
      <c r="AC117" s="29"/>
      <c r="AD117" s="29"/>
      <c r="AE117" s="29"/>
    </row>
    <row r="118" spans="1:65" s="2" customFormat="1" ht="15.2" customHeight="1">
      <c r="A118" s="29"/>
      <c r="B118" s="30"/>
      <c r="C118" s="24" t="s">
        <v>21</v>
      </c>
      <c r="D118" s="29"/>
      <c r="E118" s="29"/>
      <c r="F118" s="22" t="str">
        <f>E13</f>
        <v>Základná škola s materskou školou, Do Stošky 8</v>
      </c>
      <c r="G118" s="29"/>
      <c r="H118" s="29"/>
      <c r="I118" s="24" t="s">
        <v>28</v>
      </c>
      <c r="J118" s="27" t="str">
        <f>E19</f>
        <v xml:space="preserve"> </v>
      </c>
      <c r="K118" s="29"/>
      <c r="L118" s="42"/>
      <c r="S118" s="29"/>
      <c r="T118" s="29"/>
      <c r="U118" s="29"/>
      <c r="V118" s="29"/>
      <c r="W118" s="29"/>
      <c r="X118" s="29"/>
      <c r="Y118" s="29"/>
      <c r="Z118" s="29"/>
      <c r="AA118" s="29"/>
      <c r="AB118" s="29"/>
      <c r="AC118" s="29"/>
      <c r="AD118" s="29"/>
      <c r="AE118" s="29"/>
    </row>
    <row r="119" spans="1:65" s="2" customFormat="1" ht="15.2" customHeight="1">
      <c r="A119" s="29"/>
      <c r="B119" s="30"/>
      <c r="C119" s="24" t="s">
        <v>26</v>
      </c>
      <c r="D119" s="29"/>
      <c r="E119" s="29"/>
      <c r="F119" s="22" t="str">
        <f>IF(E16="","",E16)</f>
        <v>Vyplň údaj</v>
      </c>
      <c r="G119" s="29"/>
      <c r="H119" s="29"/>
      <c r="I119" s="24" t="s">
        <v>32</v>
      </c>
      <c r="J119" s="27"/>
      <c r="K119" s="29"/>
      <c r="L119" s="42"/>
      <c r="S119" s="29"/>
      <c r="T119" s="29"/>
      <c r="U119" s="29"/>
      <c r="V119" s="29"/>
      <c r="W119" s="29"/>
      <c r="X119" s="29"/>
      <c r="Y119" s="29"/>
      <c r="Z119" s="29"/>
      <c r="AA119" s="29"/>
      <c r="AB119" s="29"/>
      <c r="AC119" s="29"/>
      <c r="AD119" s="29"/>
      <c r="AE119" s="29"/>
    </row>
    <row r="120" spans="1:65" s="2" customFormat="1" ht="10.35" customHeight="1">
      <c r="A120" s="29"/>
      <c r="B120" s="30"/>
      <c r="C120" s="29"/>
      <c r="D120" s="29"/>
      <c r="E120" s="29"/>
      <c r="F120" s="29"/>
      <c r="G120" s="29"/>
      <c r="H120" s="29"/>
      <c r="I120" s="29"/>
      <c r="J120" s="29"/>
      <c r="K120" s="29"/>
      <c r="L120" s="42"/>
      <c r="S120" s="29"/>
      <c r="T120" s="29"/>
      <c r="U120" s="29"/>
      <c r="V120" s="29"/>
      <c r="W120" s="29"/>
      <c r="X120" s="29"/>
      <c r="Y120" s="29"/>
      <c r="Z120" s="29"/>
      <c r="AA120" s="29"/>
      <c r="AB120" s="29"/>
      <c r="AC120" s="29"/>
      <c r="AD120" s="29"/>
      <c r="AE120" s="29"/>
    </row>
    <row r="121" spans="1:65" s="11" customFormat="1" ht="29.25" customHeight="1">
      <c r="A121" s="118"/>
      <c r="B121" s="119"/>
      <c r="C121" s="120" t="s">
        <v>100</v>
      </c>
      <c r="D121" s="121" t="s">
        <v>60</v>
      </c>
      <c r="E121" s="121" t="s">
        <v>56</v>
      </c>
      <c r="F121" s="121" t="s">
        <v>57</v>
      </c>
      <c r="G121" s="121" t="s">
        <v>101</v>
      </c>
      <c r="H121" s="121" t="s">
        <v>102</v>
      </c>
      <c r="I121" s="121" t="s">
        <v>103</v>
      </c>
      <c r="J121" s="122" t="s">
        <v>86</v>
      </c>
      <c r="K121" s="123" t="s">
        <v>104</v>
      </c>
      <c r="L121" s="124"/>
      <c r="M121" s="62" t="s">
        <v>1</v>
      </c>
      <c r="N121" s="63" t="s">
        <v>39</v>
      </c>
      <c r="O121" s="63" t="s">
        <v>105</v>
      </c>
      <c r="P121" s="63" t="s">
        <v>106</v>
      </c>
      <c r="Q121" s="63" t="s">
        <v>107</v>
      </c>
      <c r="R121" s="63" t="s">
        <v>108</v>
      </c>
      <c r="S121" s="63" t="s">
        <v>109</v>
      </c>
      <c r="T121" s="64" t="s">
        <v>110</v>
      </c>
      <c r="U121" s="118"/>
      <c r="V121" s="118"/>
      <c r="W121" s="118"/>
      <c r="X121" s="118"/>
      <c r="Y121" s="118"/>
      <c r="Z121" s="118"/>
      <c r="AA121" s="118"/>
      <c r="AB121" s="118"/>
      <c r="AC121" s="118"/>
      <c r="AD121" s="118"/>
      <c r="AE121" s="118"/>
    </row>
    <row r="122" spans="1:65" s="2" customFormat="1" ht="22.9" customHeight="1">
      <c r="A122" s="29"/>
      <c r="B122" s="30"/>
      <c r="C122" s="69" t="s">
        <v>87</v>
      </c>
      <c r="D122" s="29"/>
      <c r="E122" s="29"/>
      <c r="F122" s="29"/>
      <c r="G122" s="29"/>
      <c r="H122" s="29"/>
      <c r="I122" s="29"/>
      <c r="J122" s="125">
        <f>BK122</f>
        <v>0</v>
      </c>
      <c r="K122" s="29"/>
      <c r="L122" s="30"/>
      <c r="M122" s="65"/>
      <c r="N122" s="56"/>
      <c r="O122" s="66"/>
      <c r="P122" s="126">
        <f>P123+P163</f>
        <v>0</v>
      </c>
      <c r="Q122" s="66"/>
      <c r="R122" s="126">
        <f>R123+R163</f>
        <v>74.682356399999989</v>
      </c>
      <c r="S122" s="66"/>
      <c r="T122" s="127">
        <f>T123+T163</f>
        <v>99.00800000000001</v>
      </c>
      <c r="U122" s="29"/>
      <c r="V122" s="29"/>
      <c r="W122" s="29"/>
      <c r="X122" s="29"/>
      <c r="Y122" s="29"/>
      <c r="Z122" s="29"/>
      <c r="AA122" s="29"/>
      <c r="AB122" s="29"/>
      <c r="AC122" s="29"/>
      <c r="AD122" s="29"/>
      <c r="AE122" s="29"/>
      <c r="AT122" s="14" t="s">
        <v>74</v>
      </c>
      <c r="AU122" s="14" t="s">
        <v>88</v>
      </c>
      <c r="BK122" s="128">
        <f>BK123+BK163</f>
        <v>0</v>
      </c>
    </row>
    <row r="123" spans="1:65" s="12" customFormat="1" ht="25.9" customHeight="1">
      <c r="B123" s="129"/>
      <c r="D123" s="130" t="s">
        <v>74</v>
      </c>
      <c r="E123" s="131" t="s">
        <v>111</v>
      </c>
      <c r="F123" s="131" t="s">
        <v>112</v>
      </c>
      <c r="I123" s="132"/>
      <c r="J123" s="133">
        <f>BK123</f>
        <v>0</v>
      </c>
      <c r="L123" s="129"/>
      <c r="M123" s="134"/>
      <c r="N123" s="135"/>
      <c r="O123" s="135"/>
      <c r="P123" s="136">
        <f>P124+P131+P138+P142+P148+P161</f>
        <v>0</v>
      </c>
      <c r="Q123" s="135"/>
      <c r="R123" s="136">
        <f>R124+R131+R138+R142+R148+R161</f>
        <v>73.062236399999989</v>
      </c>
      <c r="S123" s="135"/>
      <c r="T123" s="137">
        <f>T124+T131+T138+T142+T148+T161</f>
        <v>99.00800000000001</v>
      </c>
      <c r="AR123" s="130" t="s">
        <v>80</v>
      </c>
      <c r="AT123" s="138" t="s">
        <v>74</v>
      </c>
      <c r="AU123" s="138" t="s">
        <v>75</v>
      </c>
      <c r="AY123" s="130" t="s">
        <v>113</v>
      </c>
      <c r="BK123" s="139">
        <f>BK124+BK131+BK138+BK142+BK148+BK161</f>
        <v>0</v>
      </c>
    </row>
    <row r="124" spans="1:65" s="12" customFormat="1" ht="22.9" customHeight="1">
      <c r="B124" s="129"/>
      <c r="D124" s="130" t="s">
        <v>74</v>
      </c>
      <c r="E124" s="140" t="s">
        <v>80</v>
      </c>
      <c r="F124" s="140" t="s">
        <v>114</v>
      </c>
      <c r="I124" s="132"/>
      <c r="J124" s="141">
        <f>BK124</f>
        <v>0</v>
      </c>
      <c r="L124" s="129"/>
      <c r="M124" s="134"/>
      <c r="N124" s="135"/>
      <c r="O124" s="135"/>
      <c r="P124" s="136">
        <f>SUM(P125:P130)</f>
        <v>0</v>
      </c>
      <c r="Q124" s="135"/>
      <c r="R124" s="136">
        <f>SUM(R125:R130)</f>
        <v>0</v>
      </c>
      <c r="S124" s="135"/>
      <c r="T124" s="137">
        <f>SUM(T125:T130)</f>
        <v>99.00800000000001</v>
      </c>
      <c r="AR124" s="130" t="s">
        <v>80</v>
      </c>
      <c r="AT124" s="138" t="s">
        <v>74</v>
      </c>
      <c r="AU124" s="138" t="s">
        <v>80</v>
      </c>
      <c r="AY124" s="130" t="s">
        <v>113</v>
      </c>
      <c r="BK124" s="139">
        <f>SUM(BK125:BK130)</f>
        <v>0</v>
      </c>
    </row>
    <row r="125" spans="1:65" s="2" customFormat="1" ht="24.2" customHeight="1">
      <c r="A125" s="29"/>
      <c r="B125" s="142"/>
      <c r="C125" s="143" t="s">
        <v>80</v>
      </c>
      <c r="D125" s="143" t="s">
        <v>115</v>
      </c>
      <c r="E125" s="144" t="s">
        <v>116</v>
      </c>
      <c r="F125" s="145" t="s">
        <v>117</v>
      </c>
      <c r="G125" s="146" t="s">
        <v>118</v>
      </c>
      <c r="H125" s="147">
        <v>9.52</v>
      </c>
      <c r="I125" s="148"/>
      <c r="J125" s="147">
        <f t="shared" ref="J125:J130" si="0">ROUND(I125*H125,3)</f>
        <v>0</v>
      </c>
      <c r="K125" s="149"/>
      <c r="L125" s="30"/>
      <c r="M125" s="150" t="s">
        <v>1</v>
      </c>
      <c r="N125" s="151" t="s">
        <v>41</v>
      </c>
      <c r="O125" s="58"/>
      <c r="P125" s="152">
        <f t="shared" ref="P125:P130" si="1">O125*H125</f>
        <v>0</v>
      </c>
      <c r="Q125" s="152">
        <v>0</v>
      </c>
      <c r="R125" s="152">
        <f t="shared" ref="R125:R130" si="2">Q125*H125</f>
        <v>0</v>
      </c>
      <c r="S125" s="152">
        <v>2.4</v>
      </c>
      <c r="T125" s="153">
        <f t="shared" ref="T125:T130" si="3">S125*H125</f>
        <v>22.847999999999999</v>
      </c>
      <c r="U125" s="29"/>
      <c r="V125" s="29"/>
      <c r="W125" s="29"/>
      <c r="X125" s="29"/>
      <c r="Y125" s="29"/>
      <c r="Z125" s="29"/>
      <c r="AA125" s="29"/>
      <c r="AB125" s="29"/>
      <c r="AC125" s="29"/>
      <c r="AD125" s="29"/>
      <c r="AE125" s="29"/>
      <c r="AR125" s="154" t="s">
        <v>119</v>
      </c>
      <c r="AT125" s="154" t="s">
        <v>115</v>
      </c>
      <c r="AU125" s="154" t="s">
        <v>120</v>
      </c>
      <c r="AY125" s="14" t="s">
        <v>113</v>
      </c>
      <c r="BE125" s="155">
        <f t="shared" ref="BE125:BE130" si="4">IF(N125="základná",J125,0)</f>
        <v>0</v>
      </c>
      <c r="BF125" s="155">
        <f t="shared" ref="BF125:BF130" si="5">IF(N125="znížená",J125,0)</f>
        <v>0</v>
      </c>
      <c r="BG125" s="155">
        <f t="shared" ref="BG125:BG130" si="6">IF(N125="zákl. prenesená",J125,0)</f>
        <v>0</v>
      </c>
      <c r="BH125" s="155">
        <f t="shared" ref="BH125:BH130" si="7">IF(N125="zníž. prenesená",J125,0)</f>
        <v>0</v>
      </c>
      <c r="BI125" s="155">
        <f t="shared" ref="BI125:BI130" si="8">IF(N125="nulová",J125,0)</f>
        <v>0</v>
      </c>
      <c r="BJ125" s="14" t="s">
        <v>120</v>
      </c>
      <c r="BK125" s="156">
        <f t="shared" ref="BK125:BK130" si="9">ROUND(I125*H125,3)</f>
        <v>0</v>
      </c>
      <c r="BL125" s="14" t="s">
        <v>119</v>
      </c>
      <c r="BM125" s="154" t="s">
        <v>121</v>
      </c>
    </row>
    <row r="126" spans="1:65" s="2" customFormat="1" ht="21.75" customHeight="1">
      <c r="A126" s="29"/>
      <c r="B126" s="142"/>
      <c r="C126" s="143" t="s">
        <v>120</v>
      </c>
      <c r="D126" s="143" t="s">
        <v>115</v>
      </c>
      <c r="E126" s="144" t="s">
        <v>122</v>
      </c>
      <c r="F126" s="145" t="s">
        <v>123</v>
      </c>
      <c r="G126" s="146" t="s">
        <v>118</v>
      </c>
      <c r="H126" s="147">
        <v>95.2</v>
      </c>
      <c r="I126" s="148"/>
      <c r="J126" s="147">
        <f t="shared" si="0"/>
        <v>0</v>
      </c>
      <c r="K126" s="149"/>
      <c r="L126" s="30"/>
      <c r="M126" s="150" t="s">
        <v>1</v>
      </c>
      <c r="N126" s="151" t="s">
        <v>41</v>
      </c>
      <c r="O126" s="58"/>
      <c r="P126" s="152">
        <f t="shared" si="1"/>
        <v>0</v>
      </c>
      <c r="Q126" s="152">
        <v>0</v>
      </c>
      <c r="R126" s="152">
        <f t="shared" si="2"/>
        <v>0</v>
      </c>
      <c r="S126" s="152">
        <v>0</v>
      </c>
      <c r="T126" s="153">
        <f t="shared" si="3"/>
        <v>0</v>
      </c>
      <c r="U126" s="29"/>
      <c r="V126" s="29"/>
      <c r="W126" s="29"/>
      <c r="X126" s="29"/>
      <c r="Y126" s="29"/>
      <c r="Z126" s="29"/>
      <c r="AA126" s="29"/>
      <c r="AB126" s="29"/>
      <c r="AC126" s="29"/>
      <c r="AD126" s="29"/>
      <c r="AE126" s="29"/>
      <c r="AR126" s="154" t="s">
        <v>119</v>
      </c>
      <c r="AT126" s="154" t="s">
        <v>115</v>
      </c>
      <c r="AU126" s="154" t="s">
        <v>120</v>
      </c>
      <c r="AY126" s="14" t="s">
        <v>113</v>
      </c>
      <c r="BE126" s="155">
        <f t="shared" si="4"/>
        <v>0</v>
      </c>
      <c r="BF126" s="155">
        <f t="shared" si="5"/>
        <v>0</v>
      </c>
      <c r="BG126" s="155">
        <f t="shared" si="6"/>
        <v>0</v>
      </c>
      <c r="BH126" s="155">
        <f t="shared" si="7"/>
        <v>0</v>
      </c>
      <c r="BI126" s="155">
        <f t="shared" si="8"/>
        <v>0</v>
      </c>
      <c r="BJ126" s="14" t="s">
        <v>120</v>
      </c>
      <c r="BK126" s="156">
        <f t="shared" si="9"/>
        <v>0</v>
      </c>
      <c r="BL126" s="14" t="s">
        <v>119</v>
      </c>
      <c r="BM126" s="154" t="s">
        <v>124</v>
      </c>
    </row>
    <row r="127" spans="1:65" s="2" customFormat="1" ht="37.9" customHeight="1">
      <c r="A127" s="29"/>
      <c r="B127" s="142"/>
      <c r="C127" s="143" t="s">
        <v>125</v>
      </c>
      <c r="D127" s="143" t="s">
        <v>115</v>
      </c>
      <c r="E127" s="144" t="s">
        <v>126</v>
      </c>
      <c r="F127" s="145" t="s">
        <v>127</v>
      </c>
      <c r="G127" s="146" t="s">
        <v>118</v>
      </c>
      <c r="H127" s="147">
        <v>95.2</v>
      </c>
      <c r="I127" s="148"/>
      <c r="J127" s="147">
        <f t="shared" si="0"/>
        <v>0</v>
      </c>
      <c r="K127" s="149"/>
      <c r="L127" s="30"/>
      <c r="M127" s="150" t="s">
        <v>1</v>
      </c>
      <c r="N127" s="151" t="s">
        <v>41</v>
      </c>
      <c r="O127" s="58"/>
      <c r="P127" s="152">
        <f t="shared" si="1"/>
        <v>0</v>
      </c>
      <c r="Q127" s="152">
        <v>0</v>
      </c>
      <c r="R127" s="152">
        <f t="shared" si="2"/>
        <v>0</v>
      </c>
      <c r="S127" s="152">
        <v>0</v>
      </c>
      <c r="T127" s="153">
        <f t="shared" si="3"/>
        <v>0</v>
      </c>
      <c r="U127" s="29"/>
      <c r="V127" s="29"/>
      <c r="W127" s="29"/>
      <c r="X127" s="29"/>
      <c r="Y127" s="29"/>
      <c r="Z127" s="29"/>
      <c r="AA127" s="29"/>
      <c r="AB127" s="29"/>
      <c r="AC127" s="29"/>
      <c r="AD127" s="29"/>
      <c r="AE127" s="29"/>
      <c r="AR127" s="154" t="s">
        <v>119</v>
      </c>
      <c r="AT127" s="154" t="s">
        <v>115</v>
      </c>
      <c r="AU127" s="154" t="s">
        <v>120</v>
      </c>
      <c r="AY127" s="14" t="s">
        <v>113</v>
      </c>
      <c r="BE127" s="155">
        <f t="shared" si="4"/>
        <v>0</v>
      </c>
      <c r="BF127" s="155">
        <f t="shared" si="5"/>
        <v>0</v>
      </c>
      <c r="BG127" s="155">
        <f t="shared" si="6"/>
        <v>0</v>
      </c>
      <c r="BH127" s="155">
        <f t="shared" si="7"/>
        <v>0</v>
      </c>
      <c r="BI127" s="155">
        <f t="shared" si="8"/>
        <v>0</v>
      </c>
      <c r="BJ127" s="14" t="s">
        <v>120</v>
      </c>
      <c r="BK127" s="156">
        <f t="shared" si="9"/>
        <v>0</v>
      </c>
      <c r="BL127" s="14" t="s">
        <v>119</v>
      </c>
      <c r="BM127" s="154" t="s">
        <v>128</v>
      </c>
    </row>
    <row r="128" spans="1:65" s="2" customFormat="1" ht="24.2" customHeight="1">
      <c r="A128" s="29"/>
      <c r="B128" s="142"/>
      <c r="C128" s="143" t="s">
        <v>119</v>
      </c>
      <c r="D128" s="143" t="s">
        <v>115</v>
      </c>
      <c r="E128" s="144" t="s">
        <v>129</v>
      </c>
      <c r="F128" s="145" t="s">
        <v>130</v>
      </c>
      <c r="G128" s="146" t="s">
        <v>118</v>
      </c>
      <c r="H128" s="147">
        <v>95.2</v>
      </c>
      <c r="I128" s="148"/>
      <c r="J128" s="147">
        <f t="shared" si="0"/>
        <v>0</v>
      </c>
      <c r="K128" s="149"/>
      <c r="L128" s="30"/>
      <c r="M128" s="150" t="s">
        <v>1</v>
      </c>
      <c r="N128" s="151" t="s">
        <v>41</v>
      </c>
      <c r="O128" s="58"/>
      <c r="P128" s="152">
        <f t="shared" si="1"/>
        <v>0</v>
      </c>
      <c r="Q128" s="152">
        <v>0</v>
      </c>
      <c r="R128" s="152">
        <f t="shared" si="2"/>
        <v>0</v>
      </c>
      <c r="S128" s="152">
        <v>0</v>
      </c>
      <c r="T128" s="153">
        <f t="shared" si="3"/>
        <v>0</v>
      </c>
      <c r="U128" s="29"/>
      <c r="V128" s="29"/>
      <c r="W128" s="29"/>
      <c r="X128" s="29"/>
      <c r="Y128" s="29"/>
      <c r="Z128" s="29"/>
      <c r="AA128" s="29"/>
      <c r="AB128" s="29"/>
      <c r="AC128" s="29"/>
      <c r="AD128" s="29"/>
      <c r="AE128" s="29"/>
      <c r="AR128" s="154" t="s">
        <v>119</v>
      </c>
      <c r="AT128" s="154" t="s">
        <v>115</v>
      </c>
      <c r="AU128" s="154" t="s">
        <v>120</v>
      </c>
      <c r="AY128" s="14" t="s">
        <v>113</v>
      </c>
      <c r="BE128" s="155">
        <f t="shared" si="4"/>
        <v>0</v>
      </c>
      <c r="BF128" s="155">
        <f t="shared" si="5"/>
        <v>0</v>
      </c>
      <c r="BG128" s="155">
        <f t="shared" si="6"/>
        <v>0</v>
      </c>
      <c r="BH128" s="155">
        <f t="shared" si="7"/>
        <v>0</v>
      </c>
      <c r="BI128" s="155">
        <f t="shared" si="8"/>
        <v>0</v>
      </c>
      <c r="BJ128" s="14" t="s">
        <v>120</v>
      </c>
      <c r="BK128" s="156">
        <f t="shared" si="9"/>
        <v>0</v>
      </c>
      <c r="BL128" s="14" t="s">
        <v>119</v>
      </c>
      <c r="BM128" s="154" t="s">
        <v>131</v>
      </c>
    </row>
    <row r="129" spans="1:65" s="2" customFormat="1" ht="24.2" customHeight="1">
      <c r="A129" s="29"/>
      <c r="B129" s="142"/>
      <c r="C129" s="143" t="s">
        <v>132</v>
      </c>
      <c r="D129" s="143" t="s">
        <v>115</v>
      </c>
      <c r="E129" s="144" t="s">
        <v>133</v>
      </c>
      <c r="F129" s="145" t="s">
        <v>134</v>
      </c>
      <c r="G129" s="146" t="s">
        <v>118</v>
      </c>
      <c r="H129" s="147">
        <v>95.2</v>
      </c>
      <c r="I129" s="148"/>
      <c r="J129" s="147">
        <f t="shared" si="0"/>
        <v>0</v>
      </c>
      <c r="K129" s="149"/>
      <c r="L129" s="30"/>
      <c r="M129" s="150" t="s">
        <v>1</v>
      </c>
      <c r="N129" s="151" t="s">
        <v>41</v>
      </c>
      <c r="O129" s="58"/>
      <c r="P129" s="152">
        <f t="shared" si="1"/>
        <v>0</v>
      </c>
      <c r="Q129" s="152">
        <v>0</v>
      </c>
      <c r="R129" s="152">
        <f t="shared" si="2"/>
        <v>0</v>
      </c>
      <c r="S129" s="152">
        <v>0.8</v>
      </c>
      <c r="T129" s="153">
        <f t="shared" si="3"/>
        <v>76.160000000000011</v>
      </c>
      <c r="U129" s="29"/>
      <c r="V129" s="29"/>
      <c r="W129" s="29"/>
      <c r="X129" s="29"/>
      <c r="Y129" s="29"/>
      <c r="Z129" s="29"/>
      <c r="AA129" s="29"/>
      <c r="AB129" s="29"/>
      <c r="AC129" s="29"/>
      <c r="AD129" s="29"/>
      <c r="AE129" s="29"/>
      <c r="AR129" s="154" t="s">
        <v>119</v>
      </c>
      <c r="AT129" s="154" t="s">
        <v>115</v>
      </c>
      <c r="AU129" s="154" t="s">
        <v>120</v>
      </c>
      <c r="AY129" s="14" t="s">
        <v>113</v>
      </c>
      <c r="BE129" s="155">
        <f t="shared" si="4"/>
        <v>0</v>
      </c>
      <c r="BF129" s="155">
        <f t="shared" si="5"/>
        <v>0</v>
      </c>
      <c r="BG129" s="155">
        <f t="shared" si="6"/>
        <v>0</v>
      </c>
      <c r="BH129" s="155">
        <f t="shared" si="7"/>
        <v>0</v>
      </c>
      <c r="BI129" s="155">
        <f t="shared" si="8"/>
        <v>0</v>
      </c>
      <c r="BJ129" s="14" t="s">
        <v>120</v>
      </c>
      <c r="BK129" s="156">
        <f t="shared" si="9"/>
        <v>0</v>
      </c>
      <c r="BL129" s="14" t="s">
        <v>119</v>
      </c>
      <c r="BM129" s="154" t="s">
        <v>135</v>
      </c>
    </row>
    <row r="130" spans="1:65" s="2" customFormat="1" ht="37.9" customHeight="1">
      <c r="A130" s="29"/>
      <c r="B130" s="142"/>
      <c r="C130" s="143" t="s">
        <v>136</v>
      </c>
      <c r="D130" s="143" t="s">
        <v>115</v>
      </c>
      <c r="E130" s="144" t="s">
        <v>137</v>
      </c>
      <c r="F130" s="145" t="s">
        <v>138</v>
      </c>
      <c r="G130" s="146" t="s">
        <v>118</v>
      </c>
      <c r="H130" s="147">
        <v>95.2</v>
      </c>
      <c r="I130" s="148"/>
      <c r="J130" s="147">
        <f t="shared" si="0"/>
        <v>0</v>
      </c>
      <c r="K130" s="149"/>
      <c r="L130" s="30"/>
      <c r="M130" s="150" t="s">
        <v>1</v>
      </c>
      <c r="N130" s="151" t="s">
        <v>41</v>
      </c>
      <c r="O130" s="58"/>
      <c r="P130" s="152">
        <f t="shared" si="1"/>
        <v>0</v>
      </c>
      <c r="Q130" s="152">
        <v>0</v>
      </c>
      <c r="R130" s="152">
        <f t="shared" si="2"/>
        <v>0</v>
      </c>
      <c r="S130" s="152">
        <v>0</v>
      </c>
      <c r="T130" s="153">
        <f t="shared" si="3"/>
        <v>0</v>
      </c>
      <c r="U130" s="29"/>
      <c r="V130" s="29"/>
      <c r="W130" s="29"/>
      <c r="X130" s="29"/>
      <c r="Y130" s="29"/>
      <c r="Z130" s="29"/>
      <c r="AA130" s="29"/>
      <c r="AB130" s="29"/>
      <c r="AC130" s="29"/>
      <c r="AD130" s="29"/>
      <c r="AE130" s="29"/>
      <c r="AR130" s="154" t="s">
        <v>119</v>
      </c>
      <c r="AT130" s="154" t="s">
        <v>115</v>
      </c>
      <c r="AU130" s="154" t="s">
        <v>120</v>
      </c>
      <c r="AY130" s="14" t="s">
        <v>113</v>
      </c>
      <c r="BE130" s="155">
        <f t="shared" si="4"/>
        <v>0</v>
      </c>
      <c r="BF130" s="155">
        <f t="shared" si="5"/>
        <v>0</v>
      </c>
      <c r="BG130" s="155">
        <f t="shared" si="6"/>
        <v>0</v>
      </c>
      <c r="BH130" s="155">
        <f t="shared" si="7"/>
        <v>0</v>
      </c>
      <c r="BI130" s="155">
        <f t="shared" si="8"/>
        <v>0</v>
      </c>
      <c r="BJ130" s="14" t="s">
        <v>120</v>
      </c>
      <c r="BK130" s="156">
        <f t="shared" si="9"/>
        <v>0</v>
      </c>
      <c r="BL130" s="14" t="s">
        <v>119</v>
      </c>
      <c r="BM130" s="154" t="s">
        <v>139</v>
      </c>
    </row>
    <row r="131" spans="1:65" s="12" customFormat="1" ht="22.9" customHeight="1">
      <c r="B131" s="129"/>
      <c r="D131" s="130" t="s">
        <v>74</v>
      </c>
      <c r="E131" s="140" t="s">
        <v>120</v>
      </c>
      <c r="F131" s="140" t="s">
        <v>140</v>
      </c>
      <c r="I131" s="132"/>
      <c r="J131" s="141">
        <f>BK131</f>
        <v>0</v>
      </c>
      <c r="L131" s="129"/>
      <c r="M131" s="134"/>
      <c r="N131" s="135"/>
      <c r="O131" s="135"/>
      <c r="P131" s="136">
        <f>SUM(P132:P137)</f>
        <v>0</v>
      </c>
      <c r="Q131" s="135"/>
      <c r="R131" s="136">
        <f>SUM(R132:R137)</f>
        <v>37.990879999999997</v>
      </c>
      <c r="S131" s="135"/>
      <c r="T131" s="137">
        <f>SUM(T132:T137)</f>
        <v>0</v>
      </c>
      <c r="AR131" s="130" t="s">
        <v>80</v>
      </c>
      <c r="AT131" s="138" t="s">
        <v>74</v>
      </c>
      <c r="AU131" s="138" t="s">
        <v>80</v>
      </c>
      <c r="AY131" s="130" t="s">
        <v>113</v>
      </c>
      <c r="BK131" s="139">
        <f>SUM(BK132:BK137)</f>
        <v>0</v>
      </c>
    </row>
    <row r="132" spans="1:65" s="2" customFormat="1" ht="33" customHeight="1">
      <c r="A132" s="29"/>
      <c r="B132" s="142"/>
      <c r="C132" s="143" t="s">
        <v>141</v>
      </c>
      <c r="D132" s="143" t="s">
        <v>115</v>
      </c>
      <c r="E132" s="144" t="s">
        <v>142</v>
      </c>
      <c r="F132" s="145" t="s">
        <v>143</v>
      </c>
      <c r="G132" s="146" t="s">
        <v>144</v>
      </c>
      <c r="H132" s="147">
        <v>120</v>
      </c>
      <c r="I132" s="148"/>
      <c r="J132" s="147">
        <f t="shared" ref="J132:J137" si="10">ROUND(I132*H132,3)</f>
        <v>0</v>
      </c>
      <c r="K132" s="149"/>
      <c r="L132" s="30"/>
      <c r="M132" s="150" t="s">
        <v>1</v>
      </c>
      <c r="N132" s="151" t="s">
        <v>41</v>
      </c>
      <c r="O132" s="58"/>
      <c r="P132" s="152">
        <f t="shared" ref="P132:P137" si="11">O132*H132</f>
        <v>0</v>
      </c>
      <c r="Q132" s="152">
        <v>1.8000000000000001E-4</v>
      </c>
      <c r="R132" s="152">
        <f t="shared" ref="R132:R137" si="12">Q132*H132</f>
        <v>2.1600000000000001E-2</v>
      </c>
      <c r="S132" s="152">
        <v>0</v>
      </c>
      <c r="T132" s="153">
        <f t="shared" ref="T132:T137" si="13">S132*H132</f>
        <v>0</v>
      </c>
      <c r="U132" s="29"/>
      <c r="V132" s="29"/>
      <c r="W132" s="29"/>
      <c r="X132" s="29"/>
      <c r="Y132" s="29"/>
      <c r="Z132" s="29"/>
      <c r="AA132" s="29"/>
      <c r="AB132" s="29"/>
      <c r="AC132" s="29"/>
      <c r="AD132" s="29"/>
      <c r="AE132" s="29"/>
      <c r="AR132" s="154" t="s">
        <v>119</v>
      </c>
      <c r="AT132" s="154" t="s">
        <v>115</v>
      </c>
      <c r="AU132" s="154" t="s">
        <v>120</v>
      </c>
      <c r="AY132" s="14" t="s">
        <v>113</v>
      </c>
      <c r="BE132" s="155">
        <f t="shared" ref="BE132:BE137" si="14">IF(N132="základná",J132,0)</f>
        <v>0</v>
      </c>
      <c r="BF132" s="155">
        <f t="shared" ref="BF132:BF137" si="15">IF(N132="znížená",J132,0)</f>
        <v>0</v>
      </c>
      <c r="BG132" s="155">
        <f t="shared" ref="BG132:BG137" si="16">IF(N132="zákl. prenesená",J132,0)</f>
        <v>0</v>
      </c>
      <c r="BH132" s="155">
        <f t="shared" ref="BH132:BH137" si="17">IF(N132="zníž. prenesená",J132,0)</f>
        <v>0</v>
      </c>
      <c r="BI132" s="155">
        <f t="shared" ref="BI132:BI137" si="18">IF(N132="nulová",J132,0)</f>
        <v>0</v>
      </c>
      <c r="BJ132" s="14" t="s">
        <v>120</v>
      </c>
      <c r="BK132" s="156">
        <f t="shared" ref="BK132:BK137" si="19">ROUND(I132*H132,3)</f>
        <v>0</v>
      </c>
      <c r="BL132" s="14" t="s">
        <v>119</v>
      </c>
      <c r="BM132" s="154" t="s">
        <v>145</v>
      </c>
    </row>
    <row r="133" spans="1:65" s="2" customFormat="1" ht="16.5" customHeight="1">
      <c r="A133" s="29"/>
      <c r="B133" s="142"/>
      <c r="C133" s="157" t="s">
        <v>146</v>
      </c>
      <c r="D133" s="157" t="s">
        <v>147</v>
      </c>
      <c r="E133" s="158" t="s">
        <v>148</v>
      </c>
      <c r="F133" s="159" t="s">
        <v>149</v>
      </c>
      <c r="G133" s="160" t="s">
        <v>144</v>
      </c>
      <c r="H133" s="161">
        <v>122.4</v>
      </c>
      <c r="I133" s="162"/>
      <c r="J133" s="161">
        <f t="shared" si="10"/>
        <v>0</v>
      </c>
      <c r="K133" s="163"/>
      <c r="L133" s="164"/>
      <c r="M133" s="165" t="s">
        <v>1</v>
      </c>
      <c r="N133" s="166" t="s">
        <v>41</v>
      </c>
      <c r="O133" s="58"/>
      <c r="P133" s="152">
        <f t="shared" si="11"/>
        <v>0</v>
      </c>
      <c r="Q133" s="152">
        <v>2.0000000000000001E-4</v>
      </c>
      <c r="R133" s="152">
        <f t="shared" si="12"/>
        <v>2.4480000000000002E-2</v>
      </c>
      <c r="S133" s="152">
        <v>0</v>
      </c>
      <c r="T133" s="153">
        <f t="shared" si="13"/>
        <v>0</v>
      </c>
      <c r="U133" s="29"/>
      <c r="V133" s="29"/>
      <c r="W133" s="29"/>
      <c r="X133" s="29"/>
      <c r="Y133" s="29"/>
      <c r="Z133" s="29"/>
      <c r="AA133" s="29"/>
      <c r="AB133" s="29"/>
      <c r="AC133" s="29"/>
      <c r="AD133" s="29"/>
      <c r="AE133" s="29"/>
      <c r="AR133" s="154" t="s">
        <v>146</v>
      </c>
      <c r="AT133" s="154" t="s">
        <v>147</v>
      </c>
      <c r="AU133" s="154" t="s">
        <v>120</v>
      </c>
      <c r="AY133" s="14" t="s">
        <v>113</v>
      </c>
      <c r="BE133" s="155">
        <f t="shared" si="14"/>
        <v>0</v>
      </c>
      <c r="BF133" s="155">
        <f t="shared" si="15"/>
        <v>0</v>
      </c>
      <c r="BG133" s="155">
        <f t="shared" si="16"/>
        <v>0</v>
      </c>
      <c r="BH133" s="155">
        <f t="shared" si="17"/>
        <v>0</v>
      </c>
      <c r="BI133" s="155">
        <f t="shared" si="18"/>
        <v>0</v>
      </c>
      <c r="BJ133" s="14" t="s">
        <v>120</v>
      </c>
      <c r="BK133" s="156">
        <f t="shared" si="19"/>
        <v>0</v>
      </c>
      <c r="BL133" s="14" t="s">
        <v>119</v>
      </c>
      <c r="BM133" s="154" t="s">
        <v>150</v>
      </c>
    </row>
    <row r="134" spans="1:65" s="2" customFormat="1" ht="24.2" customHeight="1">
      <c r="A134" s="29"/>
      <c r="B134" s="142"/>
      <c r="C134" s="143" t="s">
        <v>151</v>
      </c>
      <c r="D134" s="143" t="s">
        <v>115</v>
      </c>
      <c r="E134" s="144" t="s">
        <v>152</v>
      </c>
      <c r="F134" s="145" t="s">
        <v>153</v>
      </c>
      <c r="G134" s="146" t="s">
        <v>118</v>
      </c>
      <c r="H134" s="147">
        <v>12</v>
      </c>
      <c r="I134" s="148"/>
      <c r="J134" s="147">
        <f t="shared" si="10"/>
        <v>0</v>
      </c>
      <c r="K134" s="149"/>
      <c r="L134" s="30"/>
      <c r="M134" s="150" t="s">
        <v>1</v>
      </c>
      <c r="N134" s="151" t="s">
        <v>41</v>
      </c>
      <c r="O134" s="58"/>
      <c r="P134" s="152">
        <f t="shared" si="11"/>
        <v>0</v>
      </c>
      <c r="Q134" s="152">
        <v>1.63</v>
      </c>
      <c r="R134" s="152">
        <f t="shared" si="12"/>
        <v>19.559999999999999</v>
      </c>
      <c r="S134" s="152">
        <v>0</v>
      </c>
      <c r="T134" s="153">
        <f t="shared" si="13"/>
        <v>0</v>
      </c>
      <c r="U134" s="29"/>
      <c r="V134" s="29"/>
      <c r="W134" s="29"/>
      <c r="X134" s="29"/>
      <c r="Y134" s="29"/>
      <c r="Z134" s="29"/>
      <c r="AA134" s="29"/>
      <c r="AB134" s="29"/>
      <c r="AC134" s="29"/>
      <c r="AD134" s="29"/>
      <c r="AE134" s="29"/>
      <c r="AR134" s="154" t="s">
        <v>119</v>
      </c>
      <c r="AT134" s="154" t="s">
        <v>115</v>
      </c>
      <c r="AU134" s="154" t="s">
        <v>120</v>
      </c>
      <c r="AY134" s="14" t="s">
        <v>113</v>
      </c>
      <c r="BE134" s="155">
        <f t="shared" si="14"/>
        <v>0</v>
      </c>
      <c r="BF134" s="155">
        <f t="shared" si="15"/>
        <v>0</v>
      </c>
      <c r="BG134" s="155">
        <f t="shared" si="16"/>
        <v>0</v>
      </c>
      <c r="BH134" s="155">
        <f t="shared" si="17"/>
        <v>0</v>
      </c>
      <c r="BI134" s="155">
        <f t="shared" si="18"/>
        <v>0</v>
      </c>
      <c r="BJ134" s="14" t="s">
        <v>120</v>
      </c>
      <c r="BK134" s="156">
        <f t="shared" si="19"/>
        <v>0</v>
      </c>
      <c r="BL134" s="14" t="s">
        <v>119</v>
      </c>
      <c r="BM134" s="154" t="s">
        <v>154</v>
      </c>
    </row>
    <row r="135" spans="1:65" s="2" customFormat="1" ht="24.2" customHeight="1">
      <c r="A135" s="29"/>
      <c r="B135" s="142"/>
      <c r="C135" s="143" t="s">
        <v>155</v>
      </c>
      <c r="D135" s="143" t="s">
        <v>115</v>
      </c>
      <c r="E135" s="144" t="s">
        <v>156</v>
      </c>
      <c r="F135" s="145" t="s">
        <v>157</v>
      </c>
      <c r="G135" s="146" t="s">
        <v>158</v>
      </c>
      <c r="H135" s="147">
        <v>100</v>
      </c>
      <c r="I135" s="148"/>
      <c r="J135" s="147">
        <f t="shared" si="10"/>
        <v>0</v>
      </c>
      <c r="K135" s="149"/>
      <c r="L135" s="30"/>
      <c r="M135" s="150" t="s">
        <v>1</v>
      </c>
      <c r="N135" s="151" t="s">
        <v>41</v>
      </c>
      <c r="O135" s="58"/>
      <c r="P135" s="152">
        <f t="shared" si="11"/>
        <v>0</v>
      </c>
      <c r="Q135" s="152">
        <v>9.92E-3</v>
      </c>
      <c r="R135" s="152">
        <f t="shared" si="12"/>
        <v>0.99199999999999999</v>
      </c>
      <c r="S135" s="152">
        <v>0</v>
      </c>
      <c r="T135" s="153">
        <f t="shared" si="13"/>
        <v>0</v>
      </c>
      <c r="U135" s="29"/>
      <c r="V135" s="29"/>
      <c r="W135" s="29"/>
      <c r="X135" s="29"/>
      <c r="Y135" s="29"/>
      <c r="Z135" s="29"/>
      <c r="AA135" s="29"/>
      <c r="AB135" s="29"/>
      <c r="AC135" s="29"/>
      <c r="AD135" s="29"/>
      <c r="AE135" s="29"/>
      <c r="AR135" s="154" t="s">
        <v>119</v>
      </c>
      <c r="AT135" s="154" t="s">
        <v>115</v>
      </c>
      <c r="AU135" s="154" t="s">
        <v>120</v>
      </c>
      <c r="AY135" s="14" t="s">
        <v>113</v>
      </c>
      <c r="BE135" s="155">
        <f t="shared" si="14"/>
        <v>0</v>
      </c>
      <c r="BF135" s="155">
        <f t="shared" si="15"/>
        <v>0</v>
      </c>
      <c r="BG135" s="155">
        <f t="shared" si="16"/>
        <v>0</v>
      </c>
      <c r="BH135" s="155">
        <f t="shared" si="17"/>
        <v>0</v>
      </c>
      <c r="BI135" s="155">
        <f t="shared" si="18"/>
        <v>0</v>
      </c>
      <c r="BJ135" s="14" t="s">
        <v>120</v>
      </c>
      <c r="BK135" s="156">
        <f t="shared" si="19"/>
        <v>0</v>
      </c>
      <c r="BL135" s="14" t="s">
        <v>119</v>
      </c>
      <c r="BM135" s="154" t="s">
        <v>159</v>
      </c>
    </row>
    <row r="136" spans="1:65" s="2" customFormat="1" ht="24.2" customHeight="1">
      <c r="A136" s="29"/>
      <c r="B136" s="142"/>
      <c r="C136" s="143" t="s">
        <v>160</v>
      </c>
      <c r="D136" s="143" t="s">
        <v>115</v>
      </c>
      <c r="E136" s="144" t="s">
        <v>161</v>
      </c>
      <c r="F136" s="145" t="s">
        <v>162</v>
      </c>
      <c r="G136" s="146" t="s">
        <v>144</v>
      </c>
      <c r="H136" s="147">
        <v>120</v>
      </c>
      <c r="I136" s="148"/>
      <c r="J136" s="147">
        <f t="shared" si="10"/>
        <v>0</v>
      </c>
      <c r="K136" s="149"/>
      <c r="L136" s="30"/>
      <c r="M136" s="150" t="s">
        <v>1</v>
      </c>
      <c r="N136" s="151" t="s">
        <v>41</v>
      </c>
      <c r="O136" s="58"/>
      <c r="P136" s="152">
        <f t="shared" si="11"/>
        <v>0</v>
      </c>
      <c r="Q136" s="152">
        <v>4.0000000000000003E-5</v>
      </c>
      <c r="R136" s="152">
        <f t="shared" si="12"/>
        <v>4.8000000000000004E-3</v>
      </c>
      <c r="S136" s="152">
        <v>0</v>
      </c>
      <c r="T136" s="153">
        <f t="shared" si="13"/>
        <v>0</v>
      </c>
      <c r="U136" s="29"/>
      <c r="V136" s="29"/>
      <c r="W136" s="29"/>
      <c r="X136" s="29"/>
      <c r="Y136" s="29"/>
      <c r="Z136" s="29"/>
      <c r="AA136" s="29"/>
      <c r="AB136" s="29"/>
      <c r="AC136" s="29"/>
      <c r="AD136" s="29"/>
      <c r="AE136" s="29"/>
      <c r="AR136" s="154" t="s">
        <v>119</v>
      </c>
      <c r="AT136" s="154" t="s">
        <v>115</v>
      </c>
      <c r="AU136" s="154" t="s">
        <v>120</v>
      </c>
      <c r="AY136" s="14" t="s">
        <v>113</v>
      </c>
      <c r="BE136" s="155">
        <f t="shared" si="14"/>
        <v>0</v>
      </c>
      <c r="BF136" s="155">
        <f t="shared" si="15"/>
        <v>0</v>
      </c>
      <c r="BG136" s="155">
        <f t="shared" si="16"/>
        <v>0</v>
      </c>
      <c r="BH136" s="155">
        <f t="shared" si="17"/>
        <v>0</v>
      </c>
      <c r="BI136" s="155">
        <f t="shared" si="18"/>
        <v>0</v>
      </c>
      <c r="BJ136" s="14" t="s">
        <v>120</v>
      </c>
      <c r="BK136" s="156">
        <f t="shared" si="19"/>
        <v>0</v>
      </c>
      <c r="BL136" s="14" t="s">
        <v>119</v>
      </c>
      <c r="BM136" s="154" t="s">
        <v>163</v>
      </c>
    </row>
    <row r="137" spans="1:65" s="2" customFormat="1" ht="24.2" customHeight="1">
      <c r="A137" s="29"/>
      <c r="B137" s="142"/>
      <c r="C137" s="143" t="s">
        <v>164</v>
      </c>
      <c r="D137" s="143" t="s">
        <v>115</v>
      </c>
      <c r="E137" s="144" t="s">
        <v>165</v>
      </c>
      <c r="F137" s="145" t="s">
        <v>166</v>
      </c>
      <c r="G137" s="146" t="s">
        <v>118</v>
      </c>
      <c r="H137" s="147">
        <v>8.4</v>
      </c>
      <c r="I137" s="148"/>
      <c r="J137" s="147">
        <f t="shared" si="10"/>
        <v>0</v>
      </c>
      <c r="K137" s="149"/>
      <c r="L137" s="30"/>
      <c r="M137" s="150" t="s">
        <v>1</v>
      </c>
      <c r="N137" s="151" t="s">
        <v>41</v>
      </c>
      <c r="O137" s="58"/>
      <c r="P137" s="152">
        <f t="shared" si="11"/>
        <v>0</v>
      </c>
      <c r="Q137" s="152">
        <v>2.0699999999999998</v>
      </c>
      <c r="R137" s="152">
        <f t="shared" si="12"/>
        <v>17.387999999999998</v>
      </c>
      <c r="S137" s="152">
        <v>0</v>
      </c>
      <c r="T137" s="153">
        <f t="shared" si="13"/>
        <v>0</v>
      </c>
      <c r="U137" s="29"/>
      <c r="V137" s="29"/>
      <c r="W137" s="29"/>
      <c r="X137" s="29"/>
      <c r="Y137" s="29"/>
      <c r="Z137" s="29"/>
      <c r="AA137" s="29"/>
      <c r="AB137" s="29"/>
      <c r="AC137" s="29"/>
      <c r="AD137" s="29"/>
      <c r="AE137" s="29"/>
      <c r="AR137" s="154" t="s">
        <v>119</v>
      </c>
      <c r="AT137" s="154" t="s">
        <v>115</v>
      </c>
      <c r="AU137" s="154" t="s">
        <v>120</v>
      </c>
      <c r="AY137" s="14" t="s">
        <v>113</v>
      </c>
      <c r="BE137" s="155">
        <f t="shared" si="14"/>
        <v>0</v>
      </c>
      <c r="BF137" s="155">
        <f t="shared" si="15"/>
        <v>0</v>
      </c>
      <c r="BG137" s="155">
        <f t="shared" si="16"/>
        <v>0</v>
      </c>
      <c r="BH137" s="155">
        <f t="shared" si="17"/>
        <v>0</v>
      </c>
      <c r="BI137" s="155">
        <f t="shared" si="18"/>
        <v>0</v>
      </c>
      <c r="BJ137" s="14" t="s">
        <v>120</v>
      </c>
      <c r="BK137" s="156">
        <f t="shared" si="19"/>
        <v>0</v>
      </c>
      <c r="BL137" s="14" t="s">
        <v>119</v>
      </c>
      <c r="BM137" s="154" t="s">
        <v>167</v>
      </c>
    </row>
    <row r="138" spans="1:65" s="12" customFormat="1" ht="22.9" customHeight="1">
      <c r="B138" s="129"/>
      <c r="D138" s="130" t="s">
        <v>74</v>
      </c>
      <c r="E138" s="140" t="s">
        <v>132</v>
      </c>
      <c r="F138" s="140" t="s">
        <v>168</v>
      </c>
      <c r="I138" s="132"/>
      <c r="J138" s="141">
        <f>BK138</f>
        <v>0</v>
      </c>
      <c r="L138" s="129"/>
      <c r="M138" s="134"/>
      <c r="N138" s="135"/>
      <c r="O138" s="135"/>
      <c r="P138" s="136">
        <f>SUM(P139:P141)</f>
        <v>0</v>
      </c>
      <c r="Q138" s="135"/>
      <c r="R138" s="136">
        <f>SUM(R139:R141)</f>
        <v>13.972799999999999</v>
      </c>
      <c r="S138" s="135"/>
      <c r="T138" s="137">
        <f>SUM(T139:T141)</f>
        <v>0</v>
      </c>
      <c r="AR138" s="130" t="s">
        <v>80</v>
      </c>
      <c r="AT138" s="138" t="s">
        <v>74</v>
      </c>
      <c r="AU138" s="138" t="s">
        <v>80</v>
      </c>
      <c r="AY138" s="130" t="s">
        <v>113</v>
      </c>
      <c r="BK138" s="139">
        <f>SUM(BK139:BK141)</f>
        <v>0</v>
      </c>
    </row>
    <row r="139" spans="1:65" s="2" customFormat="1" ht="37.9" customHeight="1">
      <c r="A139" s="29"/>
      <c r="B139" s="142"/>
      <c r="C139" s="143" t="s">
        <v>169</v>
      </c>
      <c r="D139" s="143" t="s">
        <v>115</v>
      </c>
      <c r="E139" s="144" t="s">
        <v>170</v>
      </c>
      <c r="F139" s="145" t="s">
        <v>171</v>
      </c>
      <c r="G139" s="146" t="s">
        <v>144</v>
      </c>
      <c r="H139" s="147">
        <v>48</v>
      </c>
      <c r="I139" s="148"/>
      <c r="J139" s="147">
        <f>ROUND(I139*H139,3)</f>
        <v>0</v>
      </c>
      <c r="K139" s="149"/>
      <c r="L139" s="30"/>
      <c r="M139" s="150" t="s">
        <v>1</v>
      </c>
      <c r="N139" s="151" t="s">
        <v>41</v>
      </c>
      <c r="O139" s="58"/>
      <c r="P139" s="152">
        <f>O139*H139</f>
        <v>0</v>
      </c>
      <c r="Q139" s="152">
        <v>9.2499999999999999E-2</v>
      </c>
      <c r="R139" s="152">
        <f>Q139*H139</f>
        <v>4.4399999999999995</v>
      </c>
      <c r="S139" s="152">
        <v>0</v>
      </c>
      <c r="T139" s="153">
        <f>S139*H139</f>
        <v>0</v>
      </c>
      <c r="U139" s="29"/>
      <c r="V139" s="29"/>
      <c r="W139" s="29"/>
      <c r="X139" s="29"/>
      <c r="Y139" s="29"/>
      <c r="Z139" s="29"/>
      <c r="AA139" s="29"/>
      <c r="AB139" s="29"/>
      <c r="AC139" s="29"/>
      <c r="AD139" s="29"/>
      <c r="AE139" s="29"/>
      <c r="AR139" s="154" t="s">
        <v>119</v>
      </c>
      <c r="AT139" s="154" t="s">
        <v>115</v>
      </c>
      <c r="AU139" s="154" t="s">
        <v>120</v>
      </c>
      <c r="AY139" s="14" t="s">
        <v>113</v>
      </c>
      <c r="BE139" s="155">
        <f>IF(N139="základná",J139,0)</f>
        <v>0</v>
      </c>
      <c r="BF139" s="155">
        <f>IF(N139="znížená",J139,0)</f>
        <v>0</v>
      </c>
      <c r="BG139" s="155">
        <f>IF(N139="zákl. prenesená",J139,0)</f>
        <v>0</v>
      </c>
      <c r="BH139" s="155">
        <f>IF(N139="zníž. prenesená",J139,0)</f>
        <v>0</v>
      </c>
      <c r="BI139" s="155">
        <f>IF(N139="nulová",J139,0)</f>
        <v>0</v>
      </c>
      <c r="BJ139" s="14" t="s">
        <v>120</v>
      </c>
      <c r="BK139" s="156">
        <f>ROUND(I139*H139,3)</f>
        <v>0</v>
      </c>
      <c r="BL139" s="14" t="s">
        <v>119</v>
      </c>
      <c r="BM139" s="154" t="s">
        <v>172</v>
      </c>
    </row>
    <row r="140" spans="1:65" s="2" customFormat="1" ht="16.5" customHeight="1">
      <c r="A140" s="29"/>
      <c r="B140" s="142"/>
      <c r="C140" s="157" t="s">
        <v>173</v>
      </c>
      <c r="D140" s="157" t="s">
        <v>147</v>
      </c>
      <c r="E140" s="158" t="s">
        <v>174</v>
      </c>
      <c r="F140" s="159" t="s">
        <v>175</v>
      </c>
      <c r="G140" s="160" t="s">
        <v>176</v>
      </c>
      <c r="H140" s="161">
        <v>3.1680000000000001</v>
      </c>
      <c r="I140" s="162"/>
      <c r="J140" s="161">
        <f>ROUND(I140*H140,3)</f>
        <v>0</v>
      </c>
      <c r="K140" s="163"/>
      <c r="L140" s="164"/>
      <c r="M140" s="165" t="s">
        <v>1</v>
      </c>
      <c r="N140" s="166" t="s">
        <v>41</v>
      </c>
      <c r="O140" s="58"/>
      <c r="P140" s="152">
        <f>O140*H140</f>
        <v>0</v>
      </c>
      <c r="Q140" s="152">
        <v>1</v>
      </c>
      <c r="R140" s="152">
        <f>Q140*H140</f>
        <v>3.1680000000000001</v>
      </c>
      <c r="S140" s="152">
        <v>0</v>
      </c>
      <c r="T140" s="153">
        <f>S140*H140</f>
        <v>0</v>
      </c>
      <c r="U140" s="29"/>
      <c r="V140" s="29"/>
      <c r="W140" s="29"/>
      <c r="X140" s="29"/>
      <c r="Y140" s="29"/>
      <c r="Z140" s="29"/>
      <c r="AA140" s="29"/>
      <c r="AB140" s="29"/>
      <c r="AC140" s="29"/>
      <c r="AD140" s="29"/>
      <c r="AE140" s="29"/>
      <c r="AR140" s="154" t="s">
        <v>146</v>
      </c>
      <c r="AT140" s="154" t="s">
        <v>147</v>
      </c>
      <c r="AU140" s="154" t="s">
        <v>120</v>
      </c>
      <c r="AY140" s="14" t="s">
        <v>113</v>
      </c>
      <c r="BE140" s="155">
        <f>IF(N140="základná",J140,0)</f>
        <v>0</v>
      </c>
      <c r="BF140" s="155">
        <f>IF(N140="znížená",J140,0)</f>
        <v>0</v>
      </c>
      <c r="BG140" s="155">
        <f>IF(N140="zákl. prenesená",J140,0)</f>
        <v>0</v>
      </c>
      <c r="BH140" s="155">
        <f>IF(N140="zníž. prenesená",J140,0)</f>
        <v>0</v>
      </c>
      <c r="BI140" s="155">
        <f>IF(N140="nulová",J140,0)</f>
        <v>0</v>
      </c>
      <c r="BJ140" s="14" t="s">
        <v>120</v>
      </c>
      <c r="BK140" s="156">
        <f>ROUND(I140*H140,3)</f>
        <v>0</v>
      </c>
      <c r="BL140" s="14" t="s">
        <v>119</v>
      </c>
      <c r="BM140" s="154" t="s">
        <v>177</v>
      </c>
    </row>
    <row r="141" spans="1:65" s="2" customFormat="1" ht="16.5" customHeight="1">
      <c r="A141" s="29"/>
      <c r="B141" s="142"/>
      <c r="C141" s="157" t="s">
        <v>178</v>
      </c>
      <c r="D141" s="157" t="s">
        <v>147</v>
      </c>
      <c r="E141" s="158" t="s">
        <v>179</v>
      </c>
      <c r="F141" s="159" t="s">
        <v>180</v>
      </c>
      <c r="G141" s="160" t="s">
        <v>144</v>
      </c>
      <c r="H141" s="161">
        <v>48.96</v>
      </c>
      <c r="I141" s="162"/>
      <c r="J141" s="161">
        <f>ROUND(I141*H141,3)</f>
        <v>0</v>
      </c>
      <c r="K141" s="163"/>
      <c r="L141" s="164"/>
      <c r="M141" s="165" t="s">
        <v>1</v>
      </c>
      <c r="N141" s="166" t="s">
        <v>41</v>
      </c>
      <c r="O141" s="58"/>
      <c r="P141" s="152">
        <f>O141*H141</f>
        <v>0</v>
      </c>
      <c r="Q141" s="152">
        <v>0.13</v>
      </c>
      <c r="R141" s="152">
        <f>Q141*H141</f>
        <v>6.3648000000000007</v>
      </c>
      <c r="S141" s="152">
        <v>0</v>
      </c>
      <c r="T141" s="153">
        <f>S141*H141</f>
        <v>0</v>
      </c>
      <c r="U141" s="29"/>
      <c r="V141" s="29"/>
      <c r="W141" s="29"/>
      <c r="X141" s="29"/>
      <c r="Y141" s="29"/>
      <c r="Z141" s="29"/>
      <c r="AA141" s="29"/>
      <c r="AB141" s="29"/>
      <c r="AC141" s="29"/>
      <c r="AD141" s="29"/>
      <c r="AE141" s="29"/>
      <c r="AR141" s="154" t="s">
        <v>146</v>
      </c>
      <c r="AT141" s="154" t="s">
        <v>147</v>
      </c>
      <c r="AU141" s="154" t="s">
        <v>120</v>
      </c>
      <c r="AY141" s="14" t="s">
        <v>113</v>
      </c>
      <c r="BE141" s="155">
        <f>IF(N141="základná",J141,0)</f>
        <v>0</v>
      </c>
      <c r="BF141" s="155">
        <f>IF(N141="znížená",J141,0)</f>
        <v>0</v>
      </c>
      <c r="BG141" s="155">
        <f>IF(N141="zákl. prenesená",J141,0)</f>
        <v>0</v>
      </c>
      <c r="BH141" s="155">
        <f>IF(N141="zníž. prenesená",J141,0)</f>
        <v>0</v>
      </c>
      <c r="BI141" s="155">
        <f>IF(N141="nulová",J141,0)</f>
        <v>0</v>
      </c>
      <c r="BJ141" s="14" t="s">
        <v>120</v>
      </c>
      <c r="BK141" s="156">
        <f>ROUND(I141*H141,3)</f>
        <v>0</v>
      </c>
      <c r="BL141" s="14" t="s">
        <v>119</v>
      </c>
      <c r="BM141" s="154" t="s">
        <v>181</v>
      </c>
    </row>
    <row r="142" spans="1:65" s="12" customFormat="1" ht="22.9" customHeight="1">
      <c r="B142" s="129"/>
      <c r="D142" s="130" t="s">
        <v>74</v>
      </c>
      <c r="E142" s="140" t="s">
        <v>136</v>
      </c>
      <c r="F142" s="140" t="s">
        <v>182</v>
      </c>
      <c r="I142" s="132"/>
      <c r="J142" s="141">
        <f>BK142</f>
        <v>0</v>
      </c>
      <c r="L142" s="129"/>
      <c r="M142" s="134"/>
      <c r="N142" s="135"/>
      <c r="O142" s="135"/>
      <c r="P142" s="136">
        <f>SUM(P143:P147)</f>
        <v>0</v>
      </c>
      <c r="Q142" s="135"/>
      <c r="R142" s="136">
        <f>SUM(R143:R147)</f>
        <v>3.7340800000000001</v>
      </c>
      <c r="S142" s="135"/>
      <c r="T142" s="137">
        <f>SUM(T143:T147)</f>
        <v>0</v>
      </c>
      <c r="AR142" s="130" t="s">
        <v>80</v>
      </c>
      <c r="AT142" s="138" t="s">
        <v>74</v>
      </c>
      <c r="AU142" s="138" t="s">
        <v>80</v>
      </c>
      <c r="AY142" s="130" t="s">
        <v>113</v>
      </c>
      <c r="BK142" s="139">
        <f>SUM(BK143:BK147)</f>
        <v>0</v>
      </c>
    </row>
    <row r="143" spans="1:65" s="2" customFormat="1" ht="37.9" customHeight="1">
      <c r="A143" s="29"/>
      <c r="B143" s="142"/>
      <c r="C143" s="143" t="s">
        <v>183</v>
      </c>
      <c r="D143" s="143" t="s">
        <v>115</v>
      </c>
      <c r="E143" s="144" t="s">
        <v>184</v>
      </c>
      <c r="F143" s="145" t="s">
        <v>185</v>
      </c>
      <c r="G143" s="146" t="s">
        <v>144</v>
      </c>
      <c r="H143" s="147">
        <v>120</v>
      </c>
      <c r="I143" s="148"/>
      <c r="J143" s="147">
        <f>ROUND(I143*H143,3)</f>
        <v>0</v>
      </c>
      <c r="K143" s="149"/>
      <c r="L143" s="30"/>
      <c r="M143" s="150" t="s">
        <v>1</v>
      </c>
      <c r="N143" s="151" t="s">
        <v>41</v>
      </c>
      <c r="O143" s="58"/>
      <c r="P143" s="152">
        <f>O143*H143</f>
        <v>0</v>
      </c>
      <c r="Q143" s="152">
        <v>6.4000000000000003E-3</v>
      </c>
      <c r="R143" s="152">
        <f>Q143*H143</f>
        <v>0.76800000000000002</v>
      </c>
      <c r="S143" s="152">
        <v>0</v>
      </c>
      <c r="T143" s="153">
        <f>S143*H143</f>
        <v>0</v>
      </c>
      <c r="U143" s="29"/>
      <c r="V143" s="29"/>
      <c r="W143" s="29"/>
      <c r="X143" s="29"/>
      <c r="Y143" s="29"/>
      <c r="Z143" s="29"/>
      <c r="AA143" s="29"/>
      <c r="AB143" s="29"/>
      <c r="AC143" s="29"/>
      <c r="AD143" s="29"/>
      <c r="AE143" s="29"/>
      <c r="AR143" s="154" t="s">
        <v>119</v>
      </c>
      <c r="AT143" s="154" t="s">
        <v>115</v>
      </c>
      <c r="AU143" s="154" t="s">
        <v>120</v>
      </c>
      <c r="AY143" s="14" t="s">
        <v>113</v>
      </c>
      <c r="BE143" s="155">
        <f>IF(N143="základná",J143,0)</f>
        <v>0</v>
      </c>
      <c r="BF143" s="155">
        <f>IF(N143="znížená",J143,0)</f>
        <v>0</v>
      </c>
      <c r="BG143" s="155">
        <f>IF(N143="zákl. prenesená",J143,0)</f>
        <v>0</v>
      </c>
      <c r="BH143" s="155">
        <f>IF(N143="zníž. prenesená",J143,0)</f>
        <v>0</v>
      </c>
      <c r="BI143" s="155">
        <f>IF(N143="nulová",J143,0)</f>
        <v>0</v>
      </c>
      <c r="BJ143" s="14" t="s">
        <v>120</v>
      </c>
      <c r="BK143" s="156">
        <f>ROUND(I143*H143,3)</f>
        <v>0</v>
      </c>
      <c r="BL143" s="14" t="s">
        <v>119</v>
      </c>
      <c r="BM143" s="154" t="s">
        <v>186</v>
      </c>
    </row>
    <row r="144" spans="1:65" s="2" customFormat="1" ht="24.2" customHeight="1">
      <c r="A144" s="29"/>
      <c r="B144" s="142"/>
      <c r="C144" s="143" t="s">
        <v>187</v>
      </c>
      <c r="D144" s="143" t="s">
        <v>115</v>
      </c>
      <c r="E144" s="144" t="s">
        <v>188</v>
      </c>
      <c r="F144" s="145" t="s">
        <v>189</v>
      </c>
      <c r="G144" s="146" t="s">
        <v>144</v>
      </c>
      <c r="H144" s="147">
        <v>32</v>
      </c>
      <c r="I144" s="148"/>
      <c r="J144" s="147">
        <f>ROUND(I144*H144,3)</f>
        <v>0</v>
      </c>
      <c r="K144" s="149"/>
      <c r="L144" s="30"/>
      <c r="M144" s="150" t="s">
        <v>1</v>
      </c>
      <c r="N144" s="151" t="s">
        <v>41</v>
      </c>
      <c r="O144" s="58"/>
      <c r="P144" s="152">
        <f>O144*H144</f>
        <v>0</v>
      </c>
      <c r="Q144" s="152">
        <v>2.3000000000000001E-4</v>
      </c>
      <c r="R144" s="152">
        <f>Q144*H144</f>
        <v>7.3600000000000002E-3</v>
      </c>
      <c r="S144" s="152">
        <v>0</v>
      </c>
      <c r="T144" s="153">
        <f>S144*H144</f>
        <v>0</v>
      </c>
      <c r="U144" s="29"/>
      <c r="V144" s="29"/>
      <c r="W144" s="29"/>
      <c r="X144" s="29"/>
      <c r="Y144" s="29"/>
      <c r="Z144" s="29"/>
      <c r="AA144" s="29"/>
      <c r="AB144" s="29"/>
      <c r="AC144" s="29"/>
      <c r="AD144" s="29"/>
      <c r="AE144" s="29"/>
      <c r="AR144" s="154" t="s">
        <v>119</v>
      </c>
      <c r="AT144" s="154" t="s">
        <v>115</v>
      </c>
      <c r="AU144" s="154" t="s">
        <v>120</v>
      </c>
      <c r="AY144" s="14" t="s">
        <v>113</v>
      </c>
      <c r="BE144" s="155">
        <f>IF(N144="základná",J144,0)</f>
        <v>0</v>
      </c>
      <c r="BF144" s="155">
        <f>IF(N144="znížená",J144,0)</f>
        <v>0</v>
      </c>
      <c r="BG144" s="155">
        <f>IF(N144="zákl. prenesená",J144,0)</f>
        <v>0</v>
      </c>
      <c r="BH144" s="155">
        <f>IF(N144="zníž. prenesená",J144,0)</f>
        <v>0</v>
      </c>
      <c r="BI144" s="155">
        <f>IF(N144="nulová",J144,0)</f>
        <v>0</v>
      </c>
      <c r="BJ144" s="14" t="s">
        <v>120</v>
      </c>
      <c r="BK144" s="156">
        <f>ROUND(I144*H144,3)</f>
        <v>0</v>
      </c>
      <c r="BL144" s="14" t="s">
        <v>119</v>
      </c>
      <c r="BM144" s="154" t="s">
        <v>190</v>
      </c>
    </row>
    <row r="145" spans="1:65" s="2" customFormat="1" ht="24.2" customHeight="1">
      <c r="A145" s="29"/>
      <c r="B145" s="142"/>
      <c r="C145" s="143" t="s">
        <v>191</v>
      </c>
      <c r="D145" s="143" t="s">
        <v>115</v>
      </c>
      <c r="E145" s="144" t="s">
        <v>192</v>
      </c>
      <c r="F145" s="145" t="s">
        <v>193</v>
      </c>
      <c r="G145" s="146" t="s">
        <v>144</v>
      </c>
      <c r="H145" s="147">
        <v>32</v>
      </c>
      <c r="I145" s="148"/>
      <c r="J145" s="147">
        <f>ROUND(I145*H145,3)</f>
        <v>0</v>
      </c>
      <c r="K145" s="149"/>
      <c r="L145" s="30"/>
      <c r="M145" s="150" t="s">
        <v>1</v>
      </c>
      <c r="N145" s="151" t="s">
        <v>41</v>
      </c>
      <c r="O145" s="58"/>
      <c r="P145" s="152">
        <f>O145*H145</f>
        <v>0</v>
      </c>
      <c r="Q145" s="152">
        <v>2.82E-3</v>
      </c>
      <c r="R145" s="152">
        <f>Q145*H145</f>
        <v>9.0240000000000001E-2</v>
      </c>
      <c r="S145" s="152">
        <v>0</v>
      </c>
      <c r="T145" s="153">
        <f>S145*H145</f>
        <v>0</v>
      </c>
      <c r="U145" s="29"/>
      <c r="V145" s="29"/>
      <c r="W145" s="29"/>
      <c r="X145" s="29"/>
      <c r="Y145" s="29"/>
      <c r="Z145" s="29"/>
      <c r="AA145" s="29"/>
      <c r="AB145" s="29"/>
      <c r="AC145" s="29"/>
      <c r="AD145" s="29"/>
      <c r="AE145" s="29"/>
      <c r="AR145" s="154" t="s">
        <v>119</v>
      </c>
      <c r="AT145" s="154" t="s">
        <v>115</v>
      </c>
      <c r="AU145" s="154" t="s">
        <v>120</v>
      </c>
      <c r="AY145" s="14" t="s">
        <v>113</v>
      </c>
      <c r="BE145" s="155">
        <f>IF(N145="základná",J145,0)</f>
        <v>0</v>
      </c>
      <c r="BF145" s="155">
        <f>IF(N145="znížená",J145,0)</f>
        <v>0</v>
      </c>
      <c r="BG145" s="155">
        <f>IF(N145="zákl. prenesená",J145,0)</f>
        <v>0</v>
      </c>
      <c r="BH145" s="155">
        <f>IF(N145="zníž. prenesená",J145,0)</f>
        <v>0</v>
      </c>
      <c r="BI145" s="155">
        <f>IF(N145="nulová",J145,0)</f>
        <v>0</v>
      </c>
      <c r="BJ145" s="14" t="s">
        <v>120</v>
      </c>
      <c r="BK145" s="156">
        <f>ROUND(I145*H145,3)</f>
        <v>0</v>
      </c>
      <c r="BL145" s="14" t="s">
        <v>119</v>
      </c>
      <c r="BM145" s="154" t="s">
        <v>194</v>
      </c>
    </row>
    <row r="146" spans="1:65" s="2" customFormat="1" ht="24.2" customHeight="1">
      <c r="A146" s="29"/>
      <c r="B146" s="142"/>
      <c r="C146" s="143" t="s">
        <v>195</v>
      </c>
      <c r="D146" s="143" t="s">
        <v>115</v>
      </c>
      <c r="E146" s="144" t="s">
        <v>196</v>
      </c>
      <c r="F146" s="145" t="s">
        <v>197</v>
      </c>
      <c r="G146" s="146" t="s">
        <v>144</v>
      </c>
      <c r="H146" s="147">
        <v>144</v>
      </c>
      <c r="I146" s="148"/>
      <c r="J146" s="147">
        <f>ROUND(I146*H146,3)</f>
        <v>0</v>
      </c>
      <c r="K146" s="149"/>
      <c r="L146" s="30"/>
      <c r="M146" s="150" t="s">
        <v>1</v>
      </c>
      <c r="N146" s="151" t="s">
        <v>41</v>
      </c>
      <c r="O146" s="58"/>
      <c r="P146" s="152">
        <f>O146*H146</f>
        <v>0</v>
      </c>
      <c r="Q146" s="152">
        <v>4.15E-3</v>
      </c>
      <c r="R146" s="152">
        <f>Q146*H146</f>
        <v>0.59760000000000002</v>
      </c>
      <c r="S146" s="152">
        <v>0</v>
      </c>
      <c r="T146" s="153">
        <f>S146*H146</f>
        <v>0</v>
      </c>
      <c r="U146" s="29"/>
      <c r="V146" s="29"/>
      <c r="W146" s="29"/>
      <c r="X146" s="29"/>
      <c r="Y146" s="29"/>
      <c r="Z146" s="29"/>
      <c r="AA146" s="29"/>
      <c r="AB146" s="29"/>
      <c r="AC146" s="29"/>
      <c r="AD146" s="29"/>
      <c r="AE146" s="29"/>
      <c r="AR146" s="154" t="s">
        <v>119</v>
      </c>
      <c r="AT146" s="154" t="s">
        <v>115</v>
      </c>
      <c r="AU146" s="154" t="s">
        <v>120</v>
      </c>
      <c r="AY146" s="14" t="s">
        <v>113</v>
      </c>
      <c r="BE146" s="155">
        <f>IF(N146="základná",J146,0)</f>
        <v>0</v>
      </c>
      <c r="BF146" s="155">
        <f>IF(N146="znížená",J146,0)</f>
        <v>0</v>
      </c>
      <c r="BG146" s="155">
        <f>IF(N146="zákl. prenesená",J146,0)</f>
        <v>0</v>
      </c>
      <c r="BH146" s="155">
        <f>IF(N146="zníž. prenesená",J146,0)</f>
        <v>0</v>
      </c>
      <c r="BI146" s="155">
        <f>IF(N146="nulová",J146,0)</f>
        <v>0</v>
      </c>
      <c r="BJ146" s="14" t="s">
        <v>120</v>
      </c>
      <c r="BK146" s="156">
        <f>ROUND(I146*H146,3)</f>
        <v>0</v>
      </c>
      <c r="BL146" s="14" t="s">
        <v>119</v>
      </c>
      <c r="BM146" s="154" t="s">
        <v>198</v>
      </c>
    </row>
    <row r="147" spans="1:65" s="2" customFormat="1" ht="24.2" customHeight="1">
      <c r="A147" s="29"/>
      <c r="B147" s="142"/>
      <c r="C147" s="143" t="s">
        <v>7</v>
      </c>
      <c r="D147" s="143" t="s">
        <v>115</v>
      </c>
      <c r="E147" s="144" t="s">
        <v>199</v>
      </c>
      <c r="F147" s="145" t="s">
        <v>200</v>
      </c>
      <c r="G147" s="146" t="s">
        <v>144</v>
      </c>
      <c r="H147" s="147">
        <v>144</v>
      </c>
      <c r="I147" s="148"/>
      <c r="J147" s="147">
        <f>ROUND(I147*H147,3)</f>
        <v>0</v>
      </c>
      <c r="K147" s="149"/>
      <c r="L147" s="30"/>
      <c r="M147" s="150" t="s">
        <v>1</v>
      </c>
      <c r="N147" s="151" t="s">
        <v>41</v>
      </c>
      <c r="O147" s="58"/>
      <c r="P147" s="152">
        <f>O147*H147</f>
        <v>0</v>
      </c>
      <c r="Q147" s="152">
        <v>1.5769999999999999E-2</v>
      </c>
      <c r="R147" s="152">
        <f>Q147*H147</f>
        <v>2.27088</v>
      </c>
      <c r="S147" s="152">
        <v>0</v>
      </c>
      <c r="T147" s="153">
        <f>S147*H147</f>
        <v>0</v>
      </c>
      <c r="U147" s="29"/>
      <c r="V147" s="29"/>
      <c r="W147" s="29"/>
      <c r="X147" s="29"/>
      <c r="Y147" s="29"/>
      <c r="Z147" s="29"/>
      <c r="AA147" s="29"/>
      <c r="AB147" s="29"/>
      <c r="AC147" s="29"/>
      <c r="AD147" s="29"/>
      <c r="AE147" s="29"/>
      <c r="AR147" s="154" t="s">
        <v>119</v>
      </c>
      <c r="AT147" s="154" t="s">
        <v>115</v>
      </c>
      <c r="AU147" s="154" t="s">
        <v>120</v>
      </c>
      <c r="AY147" s="14" t="s">
        <v>113</v>
      </c>
      <c r="BE147" s="155">
        <f>IF(N147="základná",J147,0)</f>
        <v>0</v>
      </c>
      <c r="BF147" s="155">
        <f>IF(N147="znížená",J147,0)</f>
        <v>0</v>
      </c>
      <c r="BG147" s="155">
        <f>IF(N147="zákl. prenesená",J147,0)</f>
        <v>0</v>
      </c>
      <c r="BH147" s="155">
        <f>IF(N147="zníž. prenesená",J147,0)</f>
        <v>0</v>
      </c>
      <c r="BI147" s="155">
        <f>IF(N147="nulová",J147,0)</f>
        <v>0</v>
      </c>
      <c r="BJ147" s="14" t="s">
        <v>120</v>
      </c>
      <c r="BK147" s="156">
        <f>ROUND(I147*H147,3)</f>
        <v>0</v>
      </c>
      <c r="BL147" s="14" t="s">
        <v>119</v>
      </c>
      <c r="BM147" s="154" t="s">
        <v>201</v>
      </c>
    </row>
    <row r="148" spans="1:65" s="12" customFormat="1" ht="22.9" customHeight="1">
      <c r="B148" s="129"/>
      <c r="D148" s="130" t="s">
        <v>74</v>
      </c>
      <c r="E148" s="140" t="s">
        <v>151</v>
      </c>
      <c r="F148" s="140" t="s">
        <v>202</v>
      </c>
      <c r="I148" s="132"/>
      <c r="J148" s="141">
        <f>BK148</f>
        <v>0</v>
      </c>
      <c r="L148" s="129"/>
      <c r="M148" s="134"/>
      <c r="N148" s="135"/>
      <c r="O148" s="135"/>
      <c r="P148" s="136">
        <f>SUM(P149:P160)</f>
        <v>0</v>
      </c>
      <c r="Q148" s="135"/>
      <c r="R148" s="136">
        <f>SUM(R149:R160)</f>
        <v>17.364476399999997</v>
      </c>
      <c r="S148" s="135"/>
      <c r="T148" s="137">
        <f>SUM(T149:T160)</f>
        <v>0</v>
      </c>
      <c r="AR148" s="130" t="s">
        <v>80</v>
      </c>
      <c r="AT148" s="138" t="s">
        <v>74</v>
      </c>
      <c r="AU148" s="138" t="s">
        <v>80</v>
      </c>
      <c r="AY148" s="130" t="s">
        <v>113</v>
      </c>
      <c r="BK148" s="139">
        <f>SUM(BK149:BK160)</f>
        <v>0</v>
      </c>
    </row>
    <row r="149" spans="1:65" s="2" customFormat="1" ht="37.9" customHeight="1">
      <c r="A149" s="29"/>
      <c r="B149" s="142"/>
      <c r="C149" s="143" t="s">
        <v>203</v>
      </c>
      <c r="D149" s="143" t="s">
        <v>115</v>
      </c>
      <c r="E149" s="144" t="s">
        <v>204</v>
      </c>
      <c r="F149" s="145" t="s">
        <v>205</v>
      </c>
      <c r="G149" s="146" t="s">
        <v>158</v>
      </c>
      <c r="H149" s="147">
        <v>82</v>
      </c>
      <c r="I149" s="148"/>
      <c r="J149" s="147">
        <f t="shared" ref="J149:J160" si="20">ROUND(I149*H149,3)</f>
        <v>0</v>
      </c>
      <c r="K149" s="149"/>
      <c r="L149" s="30"/>
      <c r="M149" s="150" t="s">
        <v>1</v>
      </c>
      <c r="N149" s="151" t="s">
        <v>41</v>
      </c>
      <c r="O149" s="58"/>
      <c r="P149" s="152">
        <f t="shared" ref="P149:P160" si="21">O149*H149</f>
        <v>0</v>
      </c>
      <c r="Q149" s="152">
        <v>9.8530000000000006E-2</v>
      </c>
      <c r="R149" s="152">
        <f t="shared" ref="R149:R160" si="22">Q149*H149</f>
        <v>8.079460000000001</v>
      </c>
      <c r="S149" s="152">
        <v>0</v>
      </c>
      <c r="T149" s="153">
        <f t="shared" ref="T149:T160" si="23">S149*H149</f>
        <v>0</v>
      </c>
      <c r="U149" s="29"/>
      <c r="V149" s="29"/>
      <c r="W149" s="29"/>
      <c r="X149" s="29"/>
      <c r="Y149" s="29"/>
      <c r="Z149" s="29"/>
      <c r="AA149" s="29"/>
      <c r="AB149" s="29"/>
      <c r="AC149" s="29"/>
      <c r="AD149" s="29"/>
      <c r="AE149" s="29"/>
      <c r="AR149" s="154" t="s">
        <v>119</v>
      </c>
      <c r="AT149" s="154" t="s">
        <v>115</v>
      </c>
      <c r="AU149" s="154" t="s">
        <v>120</v>
      </c>
      <c r="AY149" s="14" t="s">
        <v>113</v>
      </c>
      <c r="BE149" s="155">
        <f t="shared" ref="BE149:BE160" si="24">IF(N149="základná",J149,0)</f>
        <v>0</v>
      </c>
      <c r="BF149" s="155">
        <f t="shared" ref="BF149:BF160" si="25">IF(N149="znížená",J149,0)</f>
        <v>0</v>
      </c>
      <c r="BG149" s="155">
        <f t="shared" ref="BG149:BG160" si="26">IF(N149="zákl. prenesená",J149,0)</f>
        <v>0</v>
      </c>
      <c r="BH149" s="155">
        <f t="shared" ref="BH149:BH160" si="27">IF(N149="zníž. prenesená",J149,0)</f>
        <v>0</v>
      </c>
      <c r="BI149" s="155">
        <f t="shared" ref="BI149:BI160" si="28">IF(N149="nulová",J149,0)</f>
        <v>0</v>
      </c>
      <c r="BJ149" s="14" t="s">
        <v>120</v>
      </c>
      <c r="BK149" s="156">
        <f t="shared" ref="BK149:BK160" si="29">ROUND(I149*H149,3)</f>
        <v>0</v>
      </c>
      <c r="BL149" s="14" t="s">
        <v>119</v>
      </c>
      <c r="BM149" s="154" t="s">
        <v>206</v>
      </c>
    </row>
    <row r="150" spans="1:65" s="2" customFormat="1" ht="21.75" customHeight="1">
      <c r="A150" s="29"/>
      <c r="B150" s="142"/>
      <c r="C150" s="157" t="s">
        <v>207</v>
      </c>
      <c r="D150" s="157" t="s">
        <v>147</v>
      </c>
      <c r="E150" s="158" t="s">
        <v>208</v>
      </c>
      <c r="F150" s="159" t="s">
        <v>209</v>
      </c>
      <c r="G150" s="160" t="s">
        <v>210</v>
      </c>
      <c r="H150" s="161">
        <v>82.82</v>
      </c>
      <c r="I150" s="162"/>
      <c r="J150" s="161">
        <f t="shared" si="20"/>
        <v>0</v>
      </c>
      <c r="K150" s="163"/>
      <c r="L150" s="164"/>
      <c r="M150" s="165" t="s">
        <v>1</v>
      </c>
      <c r="N150" s="166" t="s">
        <v>41</v>
      </c>
      <c r="O150" s="58"/>
      <c r="P150" s="152">
        <f t="shared" si="21"/>
        <v>0</v>
      </c>
      <c r="Q150" s="152">
        <v>2.3E-2</v>
      </c>
      <c r="R150" s="152">
        <f t="shared" si="22"/>
        <v>1.9048599999999998</v>
      </c>
      <c r="S150" s="152">
        <v>0</v>
      </c>
      <c r="T150" s="153">
        <f t="shared" si="23"/>
        <v>0</v>
      </c>
      <c r="U150" s="29"/>
      <c r="V150" s="29"/>
      <c r="W150" s="29"/>
      <c r="X150" s="29"/>
      <c r="Y150" s="29"/>
      <c r="Z150" s="29"/>
      <c r="AA150" s="29"/>
      <c r="AB150" s="29"/>
      <c r="AC150" s="29"/>
      <c r="AD150" s="29"/>
      <c r="AE150" s="29"/>
      <c r="AR150" s="154" t="s">
        <v>146</v>
      </c>
      <c r="AT150" s="154" t="s">
        <v>147</v>
      </c>
      <c r="AU150" s="154" t="s">
        <v>120</v>
      </c>
      <c r="AY150" s="14" t="s">
        <v>113</v>
      </c>
      <c r="BE150" s="155">
        <f t="shared" si="24"/>
        <v>0</v>
      </c>
      <c r="BF150" s="155">
        <f t="shared" si="25"/>
        <v>0</v>
      </c>
      <c r="BG150" s="155">
        <f t="shared" si="26"/>
        <v>0</v>
      </c>
      <c r="BH150" s="155">
        <f t="shared" si="27"/>
        <v>0</v>
      </c>
      <c r="BI150" s="155">
        <f t="shared" si="28"/>
        <v>0</v>
      </c>
      <c r="BJ150" s="14" t="s">
        <v>120</v>
      </c>
      <c r="BK150" s="156">
        <f t="shared" si="29"/>
        <v>0</v>
      </c>
      <c r="BL150" s="14" t="s">
        <v>119</v>
      </c>
      <c r="BM150" s="154" t="s">
        <v>211</v>
      </c>
    </row>
    <row r="151" spans="1:65" s="2" customFormat="1" ht="16.5" customHeight="1">
      <c r="A151" s="29"/>
      <c r="B151" s="142"/>
      <c r="C151" s="143" t="s">
        <v>212</v>
      </c>
      <c r="D151" s="143" t="s">
        <v>115</v>
      </c>
      <c r="E151" s="144" t="s">
        <v>213</v>
      </c>
      <c r="F151" s="145" t="s">
        <v>214</v>
      </c>
      <c r="G151" s="146" t="s">
        <v>215</v>
      </c>
      <c r="H151" s="147">
        <v>1</v>
      </c>
      <c r="I151" s="148"/>
      <c r="J151" s="147">
        <f t="shared" si="20"/>
        <v>0</v>
      </c>
      <c r="K151" s="149"/>
      <c r="L151" s="30"/>
      <c r="M151" s="150" t="s">
        <v>1</v>
      </c>
      <c r="N151" s="151" t="s">
        <v>41</v>
      </c>
      <c r="O151" s="58"/>
      <c r="P151" s="152">
        <f t="shared" si="21"/>
        <v>0</v>
      </c>
      <c r="Q151" s="152">
        <v>9.8530000000000006E-2</v>
      </c>
      <c r="R151" s="152">
        <f t="shared" si="22"/>
        <v>9.8530000000000006E-2</v>
      </c>
      <c r="S151" s="152">
        <v>0</v>
      </c>
      <c r="T151" s="153">
        <f t="shared" si="23"/>
        <v>0</v>
      </c>
      <c r="U151" s="29"/>
      <c r="V151" s="29"/>
      <c r="W151" s="29"/>
      <c r="X151" s="29"/>
      <c r="Y151" s="29"/>
      <c r="Z151" s="29"/>
      <c r="AA151" s="29"/>
      <c r="AB151" s="29"/>
      <c r="AC151" s="29"/>
      <c r="AD151" s="29"/>
      <c r="AE151" s="29"/>
      <c r="AR151" s="154" t="s">
        <v>119</v>
      </c>
      <c r="AT151" s="154" t="s">
        <v>115</v>
      </c>
      <c r="AU151" s="154" t="s">
        <v>120</v>
      </c>
      <c r="AY151" s="14" t="s">
        <v>113</v>
      </c>
      <c r="BE151" s="155">
        <f t="shared" si="24"/>
        <v>0</v>
      </c>
      <c r="BF151" s="155">
        <f t="shared" si="25"/>
        <v>0</v>
      </c>
      <c r="BG151" s="155">
        <f t="shared" si="26"/>
        <v>0</v>
      </c>
      <c r="BH151" s="155">
        <f t="shared" si="27"/>
        <v>0</v>
      </c>
      <c r="BI151" s="155">
        <f t="shared" si="28"/>
        <v>0</v>
      </c>
      <c r="BJ151" s="14" t="s">
        <v>120</v>
      </c>
      <c r="BK151" s="156">
        <f t="shared" si="29"/>
        <v>0</v>
      </c>
      <c r="BL151" s="14" t="s">
        <v>119</v>
      </c>
      <c r="BM151" s="154" t="s">
        <v>216</v>
      </c>
    </row>
    <row r="152" spans="1:65" s="2" customFormat="1" ht="33" customHeight="1">
      <c r="A152" s="29"/>
      <c r="B152" s="142"/>
      <c r="C152" s="143" t="s">
        <v>217</v>
      </c>
      <c r="D152" s="143" t="s">
        <v>115</v>
      </c>
      <c r="E152" s="144" t="s">
        <v>218</v>
      </c>
      <c r="F152" s="145" t="s">
        <v>219</v>
      </c>
      <c r="G152" s="146" t="s">
        <v>118</v>
      </c>
      <c r="H152" s="147">
        <v>3.28</v>
      </c>
      <c r="I152" s="148"/>
      <c r="J152" s="147">
        <f t="shared" si="20"/>
        <v>0</v>
      </c>
      <c r="K152" s="149"/>
      <c r="L152" s="30"/>
      <c r="M152" s="150" t="s">
        <v>1</v>
      </c>
      <c r="N152" s="151" t="s">
        <v>41</v>
      </c>
      <c r="O152" s="58"/>
      <c r="P152" s="152">
        <f t="shared" si="21"/>
        <v>0</v>
      </c>
      <c r="Q152" s="152">
        <v>2.2151299999999998</v>
      </c>
      <c r="R152" s="152">
        <f t="shared" si="22"/>
        <v>7.2656263999999986</v>
      </c>
      <c r="S152" s="152">
        <v>0</v>
      </c>
      <c r="T152" s="153">
        <f t="shared" si="23"/>
        <v>0</v>
      </c>
      <c r="U152" s="29"/>
      <c r="V152" s="29"/>
      <c r="W152" s="29"/>
      <c r="X152" s="29"/>
      <c r="Y152" s="29"/>
      <c r="Z152" s="29"/>
      <c r="AA152" s="29"/>
      <c r="AB152" s="29"/>
      <c r="AC152" s="29"/>
      <c r="AD152" s="29"/>
      <c r="AE152" s="29"/>
      <c r="AR152" s="154" t="s">
        <v>119</v>
      </c>
      <c r="AT152" s="154" t="s">
        <v>115</v>
      </c>
      <c r="AU152" s="154" t="s">
        <v>120</v>
      </c>
      <c r="AY152" s="14" t="s">
        <v>113</v>
      </c>
      <c r="BE152" s="155">
        <f t="shared" si="24"/>
        <v>0</v>
      </c>
      <c r="BF152" s="155">
        <f t="shared" si="25"/>
        <v>0</v>
      </c>
      <c r="BG152" s="155">
        <f t="shared" si="26"/>
        <v>0</v>
      </c>
      <c r="BH152" s="155">
        <f t="shared" si="27"/>
        <v>0</v>
      </c>
      <c r="BI152" s="155">
        <f t="shared" si="28"/>
        <v>0</v>
      </c>
      <c r="BJ152" s="14" t="s">
        <v>120</v>
      </c>
      <c r="BK152" s="156">
        <f t="shared" si="29"/>
        <v>0</v>
      </c>
      <c r="BL152" s="14" t="s">
        <v>119</v>
      </c>
      <c r="BM152" s="154" t="s">
        <v>220</v>
      </c>
    </row>
    <row r="153" spans="1:65" s="2" customFormat="1" ht="16.5" customHeight="1">
      <c r="A153" s="29"/>
      <c r="B153" s="142"/>
      <c r="C153" s="143" t="s">
        <v>221</v>
      </c>
      <c r="D153" s="143" t="s">
        <v>115</v>
      </c>
      <c r="E153" s="144" t="s">
        <v>222</v>
      </c>
      <c r="F153" s="145" t="s">
        <v>223</v>
      </c>
      <c r="G153" s="146" t="s">
        <v>144</v>
      </c>
      <c r="H153" s="147">
        <v>160</v>
      </c>
      <c r="I153" s="148"/>
      <c r="J153" s="147">
        <f t="shared" si="20"/>
        <v>0</v>
      </c>
      <c r="K153" s="149"/>
      <c r="L153" s="30"/>
      <c r="M153" s="150" t="s">
        <v>1</v>
      </c>
      <c r="N153" s="151" t="s">
        <v>41</v>
      </c>
      <c r="O153" s="58"/>
      <c r="P153" s="152">
        <f t="shared" si="21"/>
        <v>0</v>
      </c>
      <c r="Q153" s="152">
        <v>5.0000000000000002E-5</v>
      </c>
      <c r="R153" s="152">
        <f t="shared" si="22"/>
        <v>8.0000000000000002E-3</v>
      </c>
      <c r="S153" s="152">
        <v>0</v>
      </c>
      <c r="T153" s="153">
        <f t="shared" si="23"/>
        <v>0</v>
      </c>
      <c r="U153" s="29"/>
      <c r="V153" s="29"/>
      <c r="W153" s="29"/>
      <c r="X153" s="29"/>
      <c r="Y153" s="29"/>
      <c r="Z153" s="29"/>
      <c r="AA153" s="29"/>
      <c r="AB153" s="29"/>
      <c r="AC153" s="29"/>
      <c r="AD153" s="29"/>
      <c r="AE153" s="29"/>
      <c r="AR153" s="154" t="s">
        <v>119</v>
      </c>
      <c r="AT153" s="154" t="s">
        <v>115</v>
      </c>
      <c r="AU153" s="154" t="s">
        <v>120</v>
      </c>
      <c r="AY153" s="14" t="s">
        <v>113</v>
      </c>
      <c r="BE153" s="155">
        <f t="shared" si="24"/>
        <v>0</v>
      </c>
      <c r="BF153" s="155">
        <f t="shared" si="25"/>
        <v>0</v>
      </c>
      <c r="BG153" s="155">
        <f t="shared" si="26"/>
        <v>0</v>
      </c>
      <c r="BH153" s="155">
        <f t="shared" si="27"/>
        <v>0</v>
      </c>
      <c r="BI153" s="155">
        <f t="shared" si="28"/>
        <v>0</v>
      </c>
      <c r="BJ153" s="14" t="s">
        <v>120</v>
      </c>
      <c r="BK153" s="156">
        <f t="shared" si="29"/>
        <v>0</v>
      </c>
      <c r="BL153" s="14" t="s">
        <v>119</v>
      </c>
      <c r="BM153" s="154" t="s">
        <v>224</v>
      </c>
    </row>
    <row r="154" spans="1:65" s="2" customFormat="1" ht="21.75" customHeight="1">
      <c r="A154" s="29"/>
      <c r="B154" s="142"/>
      <c r="C154" s="143" t="s">
        <v>225</v>
      </c>
      <c r="D154" s="143" t="s">
        <v>115</v>
      </c>
      <c r="E154" s="144" t="s">
        <v>226</v>
      </c>
      <c r="F154" s="145" t="s">
        <v>227</v>
      </c>
      <c r="G154" s="146" t="s">
        <v>144</v>
      </c>
      <c r="H154" s="147">
        <v>160</v>
      </c>
      <c r="I154" s="148"/>
      <c r="J154" s="147">
        <f t="shared" si="20"/>
        <v>0</v>
      </c>
      <c r="K154" s="149"/>
      <c r="L154" s="30"/>
      <c r="M154" s="150" t="s">
        <v>1</v>
      </c>
      <c r="N154" s="151" t="s">
        <v>41</v>
      </c>
      <c r="O154" s="58"/>
      <c r="P154" s="152">
        <f t="shared" si="21"/>
        <v>0</v>
      </c>
      <c r="Q154" s="152">
        <v>5.0000000000000002E-5</v>
      </c>
      <c r="R154" s="152">
        <f t="shared" si="22"/>
        <v>8.0000000000000002E-3</v>
      </c>
      <c r="S154" s="152">
        <v>0</v>
      </c>
      <c r="T154" s="153">
        <f t="shared" si="23"/>
        <v>0</v>
      </c>
      <c r="U154" s="29"/>
      <c r="V154" s="29"/>
      <c r="W154" s="29"/>
      <c r="X154" s="29"/>
      <c r="Y154" s="29"/>
      <c r="Z154" s="29"/>
      <c r="AA154" s="29"/>
      <c r="AB154" s="29"/>
      <c r="AC154" s="29"/>
      <c r="AD154" s="29"/>
      <c r="AE154" s="29"/>
      <c r="AR154" s="154" t="s">
        <v>119</v>
      </c>
      <c r="AT154" s="154" t="s">
        <v>115</v>
      </c>
      <c r="AU154" s="154" t="s">
        <v>120</v>
      </c>
      <c r="AY154" s="14" t="s">
        <v>113</v>
      </c>
      <c r="BE154" s="155">
        <f t="shared" si="24"/>
        <v>0</v>
      </c>
      <c r="BF154" s="155">
        <f t="shared" si="25"/>
        <v>0</v>
      </c>
      <c r="BG154" s="155">
        <f t="shared" si="26"/>
        <v>0</v>
      </c>
      <c r="BH154" s="155">
        <f t="shared" si="27"/>
        <v>0</v>
      </c>
      <c r="BI154" s="155">
        <f t="shared" si="28"/>
        <v>0</v>
      </c>
      <c r="BJ154" s="14" t="s">
        <v>120</v>
      </c>
      <c r="BK154" s="156">
        <f t="shared" si="29"/>
        <v>0</v>
      </c>
      <c r="BL154" s="14" t="s">
        <v>119</v>
      </c>
      <c r="BM154" s="154" t="s">
        <v>228</v>
      </c>
    </row>
    <row r="155" spans="1:65" s="2" customFormat="1" ht="21.75" customHeight="1">
      <c r="A155" s="29"/>
      <c r="B155" s="142"/>
      <c r="C155" s="143" t="s">
        <v>229</v>
      </c>
      <c r="D155" s="143" t="s">
        <v>115</v>
      </c>
      <c r="E155" s="144" t="s">
        <v>230</v>
      </c>
      <c r="F155" s="145" t="s">
        <v>231</v>
      </c>
      <c r="G155" s="146" t="s">
        <v>176</v>
      </c>
      <c r="H155" s="147">
        <v>99.007999999999996</v>
      </c>
      <c r="I155" s="148"/>
      <c r="J155" s="147">
        <f t="shared" si="20"/>
        <v>0</v>
      </c>
      <c r="K155" s="149"/>
      <c r="L155" s="30"/>
      <c r="M155" s="150" t="s">
        <v>1</v>
      </c>
      <c r="N155" s="151" t="s">
        <v>41</v>
      </c>
      <c r="O155" s="58"/>
      <c r="P155" s="152">
        <f t="shared" si="21"/>
        <v>0</v>
      </c>
      <c r="Q155" s="152">
        <v>0</v>
      </c>
      <c r="R155" s="152">
        <f t="shared" si="22"/>
        <v>0</v>
      </c>
      <c r="S155" s="152">
        <v>0</v>
      </c>
      <c r="T155" s="153">
        <f t="shared" si="23"/>
        <v>0</v>
      </c>
      <c r="U155" s="29"/>
      <c r="V155" s="29"/>
      <c r="W155" s="29"/>
      <c r="X155" s="29"/>
      <c r="Y155" s="29"/>
      <c r="Z155" s="29"/>
      <c r="AA155" s="29"/>
      <c r="AB155" s="29"/>
      <c r="AC155" s="29"/>
      <c r="AD155" s="29"/>
      <c r="AE155" s="29"/>
      <c r="AR155" s="154" t="s">
        <v>119</v>
      </c>
      <c r="AT155" s="154" t="s">
        <v>115</v>
      </c>
      <c r="AU155" s="154" t="s">
        <v>120</v>
      </c>
      <c r="AY155" s="14" t="s">
        <v>113</v>
      </c>
      <c r="BE155" s="155">
        <f t="shared" si="24"/>
        <v>0</v>
      </c>
      <c r="BF155" s="155">
        <f t="shared" si="25"/>
        <v>0</v>
      </c>
      <c r="BG155" s="155">
        <f t="shared" si="26"/>
        <v>0</v>
      </c>
      <c r="BH155" s="155">
        <f t="shared" si="27"/>
        <v>0</v>
      </c>
      <c r="BI155" s="155">
        <f t="shared" si="28"/>
        <v>0</v>
      </c>
      <c r="BJ155" s="14" t="s">
        <v>120</v>
      </c>
      <c r="BK155" s="156">
        <f t="shared" si="29"/>
        <v>0</v>
      </c>
      <c r="BL155" s="14" t="s">
        <v>119</v>
      </c>
      <c r="BM155" s="154" t="s">
        <v>232</v>
      </c>
    </row>
    <row r="156" spans="1:65" s="2" customFormat="1" ht="24.2" customHeight="1">
      <c r="A156" s="29"/>
      <c r="B156" s="142"/>
      <c r="C156" s="143" t="s">
        <v>233</v>
      </c>
      <c r="D156" s="143" t="s">
        <v>115</v>
      </c>
      <c r="E156" s="144" t="s">
        <v>234</v>
      </c>
      <c r="F156" s="145" t="s">
        <v>235</v>
      </c>
      <c r="G156" s="146" t="s">
        <v>176</v>
      </c>
      <c r="H156" s="147">
        <v>99.007999999999996</v>
      </c>
      <c r="I156" s="148"/>
      <c r="J156" s="147">
        <f t="shared" si="20"/>
        <v>0</v>
      </c>
      <c r="K156" s="149"/>
      <c r="L156" s="30"/>
      <c r="M156" s="150" t="s">
        <v>1</v>
      </c>
      <c r="N156" s="151" t="s">
        <v>41</v>
      </c>
      <c r="O156" s="58"/>
      <c r="P156" s="152">
        <f t="shared" si="21"/>
        <v>0</v>
      </c>
      <c r="Q156" s="152">
        <v>0</v>
      </c>
      <c r="R156" s="152">
        <f t="shared" si="22"/>
        <v>0</v>
      </c>
      <c r="S156" s="152">
        <v>0</v>
      </c>
      <c r="T156" s="153">
        <f t="shared" si="23"/>
        <v>0</v>
      </c>
      <c r="U156" s="29"/>
      <c r="V156" s="29"/>
      <c r="W156" s="29"/>
      <c r="X156" s="29"/>
      <c r="Y156" s="29"/>
      <c r="Z156" s="29"/>
      <c r="AA156" s="29"/>
      <c r="AB156" s="29"/>
      <c r="AC156" s="29"/>
      <c r="AD156" s="29"/>
      <c r="AE156" s="29"/>
      <c r="AR156" s="154" t="s">
        <v>119</v>
      </c>
      <c r="AT156" s="154" t="s">
        <v>115</v>
      </c>
      <c r="AU156" s="154" t="s">
        <v>120</v>
      </c>
      <c r="AY156" s="14" t="s">
        <v>113</v>
      </c>
      <c r="BE156" s="155">
        <f t="shared" si="24"/>
        <v>0</v>
      </c>
      <c r="BF156" s="155">
        <f t="shared" si="25"/>
        <v>0</v>
      </c>
      <c r="BG156" s="155">
        <f t="shared" si="26"/>
        <v>0</v>
      </c>
      <c r="BH156" s="155">
        <f t="shared" si="27"/>
        <v>0</v>
      </c>
      <c r="BI156" s="155">
        <f t="shared" si="28"/>
        <v>0</v>
      </c>
      <c r="BJ156" s="14" t="s">
        <v>120</v>
      </c>
      <c r="BK156" s="156">
        <f t="shared" si="29"/>
        <v>0</v>
      </c>
      <c r="BL156" s="14" t="s">
        <v>119</v>
      </c>
      <c r="BM156" s="154" t="s">
        <v>236</v>
      </c>
    </row>
    <row r="157" spans="1:65" s="2" customFormat="1" ht="24.2" customHeight="1">
      <c r="A157" s="29"/>
      <c r="B157" s="142"/>
      <c r="C157" s="143" t="s">
        <v>237</v>
      </c>
      <c r="D157" s="143" t="s">
        <v>115</v>
      </c>
      <c r="E157" s="144" t="s">
        <v>238</v>
      </c>
      <c r="F157" s="145" t="s">
        <v>239</v>
      </c>
      <c r="G157" s="146" t="s">
        <v>176</v>
      </c>
      <c r="H157" s="147">
        <v>99.007999999999996</v>
      </c>
      <c r="I157" s="148"/>
      <c r="J157" s="147">
        <f t="shared" si="20"/>
        <v>0</v>
      </c>
      <c r="K157" s="149"/>
      <c r="L157" s="30"/>
      <c r="M157" s="150" t="s">
        <v>1</v>
      </c>
      <c r="N157" s="151" t="s">
        <v>41</v>
      </c>
      <c r="O157" s="58"/>
      <c r="P157" s="152">
        <f t="shared" si="21"/>
        <v>0</v>
      </c>
      <c r="Q157" s="152">
        <v>0</v>
      </c>
      <c r="R157" s="152">
        <f t="shared" si="22"/>
        <v>0</v>
      </c>
      <c r="S157" s="152">
        <v>0</v>
      </c>
      <c r="T157" s="153">
        <f t="shared" si="23"/>
        <v>0</v>
      </c>
      <c r="U157" s="29"/>
      <c r="V157" s="29"/>
      <c r="W157" s="29"/>
      <c r="X157" s="29"/>
      <c r="Y157" s="29"/>
      <c r="Z157" s="29"/>
      <c r="AA157" s="29"/>
      <c r="AB157" s="29"/>
      <c r="AC157" s="29"/>
      <c r="AD157" s="29"/>
      <c r="AE157" s="29"/>
      <c r="AR157" s="154" t="s">
        <v>119</v>
      </c>
      <c r="AT157" s="154" t="s">
        <v>115</v>
      </c>
      <c r="AU157" s="154" t="s">
        <v>120</v>
      </c>
      <c r="AY157" s="14" t="s">
        <v>113</v>
      </c>
      <c r="BE157" s="155">
        <f t="shared" si="24"/>
        <v>0</v>
      </c>
      <c r="BF157" s="155">
        <f t="shared" si="25"/>
        <v>0</v>
      </c>
      <c r="BG157" s="155">
        <f t="shared" si="26"/>
        <v>0</v>
      </c>
      <c r="BH157" s="155">
        <f t="shared" si="27"/>
        <v>0</v>
      </c>
      <c r="BI157" s="155">
        <f t="shared" si="28"/>
        <v>0</v>
      </c>
      <c r="BJ157" s="14" t="s">
        <v>120</v>
      </c>
      <c r="BK157" s="156">
        <f t="shared" si="29"/>
        <v>0</v>
      </c>
      <c r="BL157" s="14" t="s">
        <v>119</v>
      </c>
      <c r="BM157" s="154" t="s">
        <v>240</v>
      </c>
    </row>
    <row r="158" spans="1:65" s="2" customFormat="1" ht="24.2" customHeight="1">
      <c r="A158" s="29"/>
      <c r="B158" s="142"/>
      <c r="C158" s="143" t="s">
        <v>241</v>
      </c>
      <c r="D158" s="143" t="s">
        <v>115</v>
      </c>
      <c r="E158" s="144" t="s">
        <v>242</v>
      </c>
      <c r="F158" s="145" t="s">
        <v>243</v>
      </c>
      <c r="G158" s="146" t="s">
        <v>176</v>
      </c>
      <c r="H158" s="147">
        <v>99.007999999999996</v>
      </c>
      <c r="I158" s="148"/>
      <c r="J158" s="147">
        <f t="shared" si="20"/>
        <v>0</v>
      </c>
      <c r="K158" s="149"/>
      <c r="L158" s="30"/>
      <c r="M158" s="150" t="s">
        <v>1</v>
      </c>
      <c r="N158" s="151" t="s">
        <v>41</v>
      </c>
      <c r="O158" s="58"/>
      <c r="P158" s="152">
        <f t="shared" si="21"/>
        <v>0</v>
      </c>
      <c r="Q158" s="152">
        <v>0</v>
      </c>
      <c r="R158" s="152">
        <f t="shared" si="22"/>
        <v>0</v>
      </c>
      <c r="S158" s="152">
        <v>0</v>
      </c>
      <c r="T158" s="153">
        <f t="shared" si="23"/>
        <v>0</v>
      </c>
      <c r="U158" s="29"/>
      <c r="V158" s="29"/>
      <c r="W158" s="29"/>
      <c r="X158" s="29"/>
      <c r="Y158" s="29"/>
      <c r="Z158" s="29"/>
      <c r="AA158" s="29"/>
      <c r="AB158" s="29"/>
      <c r="AC158" s="29"/>
      <c r="AD158" s="29"/>
      <c r="AE158" s="29"/>
      <c r="AR158" s="154" t="s">
        <v>119</v>
      </c>
      <c r="AT158" s="154" t="s">
        <v>115</v>
      </c>
      <c r="AU158" s="154" t="s">
        <v>120</v>
      </c>
      <c r="AY158" s="14" t="s">
        <v>113</v>
      </c>
      <c r="BE158" s="155">
        <f t="shared" si="24"/>
        <v>0</v>
      </c>
      <c r="BF158" s="155">
        <f t="shared" si="25"/>
        <v>0</v>
      </c>
      <c r="BG158" s="155">
        <f t="shared" si="26"/>
        <v>0</v>
      </c>
      <c r="BH158" s="155">
        <f t="shared" si="27"/>
        <v>0</v>
      </c>
      <c r="BI158" s="155">
        <f t="shared" si="28"/>
        <v>0</v>
      </c>
      <c r="BJ158" s="14" t="s">
        <v>120</v>
      </c>
      <c r="BK158" s="156">
        <f t="shared" si="29"/>
        <v>0</v>
      </c>
      <c r="BL158" s="14" t="s">
        <v>119</v>
      </c>
      <c r="BM158" s="154" t="s">
        <v>244</v>
      </c>
    </row>
    <row r="159" spans="1:65" s="2" customFormat="1" ht="24.2" customHeight="1">
      <c r="A159" s="29"/>
      <c r="B159" s="142"/>
      <c r="C159" s="143" t="s">
        <v>245</v>
      </c>
      <c r="D159" s="143" t="s">
        <v>115</v>
      </c>
      <c r="E159" s="144" t="s">
        <v>246</v>
      </c>
      <c r="F159" s="145" t="s">
        <v>247</v>
      </c>
      <c r="G159" s="146" t="s">
        <v>176</v>
      </c>
      <c r="H159" s="147">
        <v>99.007999999999996</v>
      </c>
      <c r="I159" s="148"/>
      <c r="J159" s="147">
        <f t="shared" si="20"/>
        <v>0</v>
      </c>
      <c r="K159" s="149"/>
      <c r="L159" s="30"/>
      <c r="M159" s="150" t="s">
        <v>1</v>
      </c>
      <c r="N159" s="151" t="s">
        <v>41</v>
      </c>
      <c r="O159" s="58"/>
      <c r="P159" s="152">
        <f t="shared" si="21"/>
        <v>0</v>
      </c>
      <c r="Q159" s="152">
        <v>0</v>
      </c>
      <c r="R159" s="152">
        <f t="shared" si="22"/>
        <v>0</v>
      </c>
      <c r="S159" s="152">
        <v>0</v>
      </c>
      <c r="T159" s="153">
        <f t="shared" si="23"/>
        <v>0</v>
      </c>
      <c r="U159" s="29"/>
      <c r="V159" s="29"/>
      <c r="W159" s="29"/>
      <c r="X159" s="29"/>
      <c r="Y159" s="29"/>
      <c r="Z159" s="29"/>
      <c r="AA159" s="29"/>
      <c r="AB159" s="29"/>
      <c r="AC159" s="29"/>
      <c r="AD159" s="29"/>
      <c r="AE159" s="29"/>
      <c r="AR159" s="154" t="s">
        <v>119</v>
      </c>
      <c r="AT159" s="154" t="s">
        <v>115</v>
      </c>
      <c r="AU159" s="154" t="s">
        <v>120</v>
      </c>
      <c r="AY159" s="14" t="s">
        <v>113</v>
      </c>
      <c r="BE159" s="155">
        <f t="shared" si="24"/>
        <v>0</v>
      </c>
      <c r="BF159" s="155">
        <f t="shared" si="25"/>
        <v>0</v>
      </c>
      <c r="BG159" s="155">
        <f t="shared" si="26"/>
        <v>0</v>
      </c>
      <c r="BH159" s="155">
        <f t="shared" si="27"/>
        <v>0</v>
      </c>
      <c r="BI159" s="155">
        <f t="shared" si="28"/>
        <v>0</v>
      </c>
      <c r="BJ159" s="14" t="s">
        <v>120</v>
      </c>
      <c r="BK159" s="156">
        <f t="shared" si="29"/>
        <v>0</v>
      </c>
      <c r="BL159" s="14" t="s">
        <v>119</v>
      </c>
      <c r="BM159" s="154" t="s">
        <v>248</v>
      </c>
    </row>
    <row r="160" spans="1:65" s="2" customFormat="1" ht="16.5" customHeight="1">
      <c r="A160" s="29"/>
      <c r="B160" s="142"/>
      <c r="C160" s="143" t="s">
        <v>249</v>
      </c>
      <c r="D160" s="143" t="s">
        <v>115</v>
      </c>
      <c r="E160" s="144" t="s">
        <v>250</v>
      </c>
      <c r="F160" s="145" t="s">
        <v>251</v>
      </c>
      <c r="G160" s="146" t="s">
        <v>210</v>
      </c>
      <c r="H160" s="147">
        <v>18.387</v>
      </c>
      <c r="I160" s="148"/>
      <c r="J160" s="147">
        <f t="shared" si="20"/>
        <v>0</v>
      </c>
      <c r="K160" s="149"/>
      <c r="L160" s="30"/>
      <c r="M160" s="150" t="s">
        <v>1</v>
      </c>
      <c r="N160" s="151" t="s">
        <v>41</v>
      </c>
      <c r="O160" s="58"/>
      <c r="P160" s="152">
        <f t="shared" si="21"/>
        <v>0</v>
      </c>
      <c r="Q160" s="152">
        <v>0</v>
      </c>
      <c r="R160" s="152">
        <f t="shared" si="22"/>
        <v>0</v>
      </c>
      <c r="S160" s="152">
        <v>0</v>
      </c>
      <c r="T160" s="153">
        <f t="shared" si="23"/>
        <v>0</v>
      </c>
      <c r="U160" s="29"/>
      <c r="V160" s="29"/>
      <c r="W160" s="29"/>
      <c r="X160" s="29"/>
      <c r="Y160" s="29"/>
      <c r="Z160" s="29"/>
      <c r="AA160" s="29"/>
      <c r="AB160" s="29"/>
      <c r="AC160" s="29"/>
      <c r="AD160" s="29"/>
      <c r="AE160" s="29"/>
      <c r="AR160" s="154" t="s">
        <v>119</v>
      </c>
      <c r="AT160" s="154" t="s">
        <v>115</v>
      </c>
      <c r="AU160" s="154" t="s">
        <v>120</v>
      </c>
      <c r="AY160" s="14" t="s">
        <v>113</v>
      </c>
      <c r="BE160" s="155">
        <f t="shared" si="24"/>
        <v>0</v>
      </c>
      <c r="BF160" s="155">
        <f t="shared" si="25"/>
        <v>0</v>
      </c>
      <c r="BG160" s="155">
        <f t="shared" si="26"/>
        <v>0</v>
      </c>
      <c r="BH160" s="155">
        <f t="shared" si="27"/>
        <v>0</v>
      </c>
      <c r="BI160" s="155">
        <f t="shared" si="28"/>
        <v>0</v>
      </c>
      <c r="BJ160" s="14" t="s">
        <v>120</v>
      </c>
      <c r="BK160" s="156">
        <f t="shared" si="29"/>
        <v>0</v>
      </c>
      <c r="BL160" s="14" t="s">
        <v>119</v>
      </c>
      <c r="BM160" s="154" t="s">
        <v>252</v>
      </c>
    </row>
    <row r="161" spans="1:65" s="12" customFormat="1" ht="22.9" customHeight="1">
      <c r="B161" s="129"/>
      <c r="D161" s="130" t="s">
        <v>74</v>
      </c>
      <c r="E161" s="140" t="s">
        <v>253</v>
      </c>
      <c r="F161" s="140" t="s">
        <v>254</v>
      </c>
      <c r="I161" s="132"/>
      <c r="J161" s="141">
        <f>BK161</f>
        <v>0</v>
      </c>
      <c r="L161" s="129"/>
      <c r="M161" s="134"/>
      <c r="N161" s="135"/>
      <c r="O161" s="135"/>
      <c r="P161" s="136">
        <f>P162</f>
        <v>0</v>
      </c>
      <c r="Q161" s="135"/>
      <c r="R161" s="136">
        <f>R162</f>
        <v>0</v>
      </c>
      <c r="S161" s="135"/>
      <c r="T161" s="137">
        <f>T162</f>
        <v>0</v>
      </c>
      <c r="AR161" s="130" t="s">
        <v>80</v>
      </c>
      <c r="AT161" s="138" t="s">
        <v>74</v>
      </c>
      <c r="AU161" s="138" t="s">
        <v>80</v>
      </c>
      <c r="AY161" s="130" t="s">
        <v>113</v>
      </c>
      <c r="BK161" s="139">
        <f>BK162</f>
        <v>0</v>
      </c>
    </row>
    <row r="162" spans="1:65" s="2" customFormat="1" ht="24.2" customHeight="1">
      <c r="A162" s="29"/>
      <c r="B162" s="142"/>
      <c r="C162" s="143" t="s">
        <v>255</v>
      </c>
      <c r="D162" s="143" t="s">
        <v>115</v>
      </c>
      <c r="E162" s="144" t="s">
        <v>256</v>
      </c>
      <c r="F162" s="145" t="s">
        <v>257</v>
      </c>
      <c r="G162" s="146" t="s">
        <v>176</v>
      </c>
      <c r="H162" s="147">
        <v>72.963999999999999</v>
      </c>
      <c r="I162" s="148"/>
      <c r="J162" s="147">
        <f>ROUND(I162*H162,3)</f>
        <v>0</v>
      </c>
      <c r="K162" s="149"/>
      <c r="L162" s="30"/>
      <c r="M162" s="150" t="s">
        <v>1</v>
      </c>
      <c r="N162" s="151" t="s">
        <v>41</v>
      </c>
      <c r="O162" s="58"/>
      <c r="P162" s="152">
        <f>O162*H162</f>
        <v>0</v>
      </c>
      <c r="Q162" s="152">
        <v>0</v>
      </c>
      <c r="R162" s="152">
        <f>Q162*H162</f>
        <v>0</v>
      </c>
      <c r="S162" s="152">
        <v>0</v>
      </c>
      <c r="T162" s="153">
        <f>S162*H162</f>
        <v>0</v>
      </c>
      <c r="U162" s="29"/>
      <c r="V162" s="29"/>
      <c r="W162" s="29"/>
      <c r="X162" s="29"/>
      <c r="Y162" s="29"/>
      <c r="Z162" s="29"/>
      <c r="AA162" s="29"/>
      <c r="AB162" s="29"/>
      <c r="AC162" s="29"/>
      <c r="AD162" s="29"/>
      <c r="AE162" s="29"/>
      <c r="AR162" s="154" t="s">
        <v>119</v>
      </c>
      <c r="AT162" s="154" t="s">
        <v>115</v>
      </c>
      <c r="AU162" s="154" t="s">
        <v>120</v>
      </c>
      <c r="AY162" s="14" t="s">
        <v>113</v>
      </c>
      <c r="BE162" s="155">
        <f>IF(N162="základná",J162,0)</f>
        <v>0</v>
      </c>
      <c r="BF162" s="155">
        <f>IF(N162="znížená",J162,0)</f>
        <v>0</v>
      </c>
      <c r="BG162" s="155">
        <f>IF(N162="zákl. prenesená",J162,0)</f>
        <v>0</v>
      </c>
      <c r="BH162" s="155">
        <f>IF(N162="zníž. prenesená",J162,0)</f>
        <v>0</v>
      </c>
      <c r="BI162" s="155">
        <f>IF(N162="nulová",J162,0)</f>
        <v>0</v>
      </c>
      <c r="BJ162" s="14" t="s">
        <v>120</v>
      </c>
      <c r="BK162" s="156">
        <f>ROUND(I162*H162,3)</f>
        <v>0</v>
      </c>
      <c r="BL162" s="14" t="s">
        <v>119</v>
      </c>
      <c r="BM162" s="154" t="s">
        <v>258</v>
      </c>
    </row>
    <row r="163" spans="1:65" s="12" customFormat="1" ht="25.9" customHeight="1">
      <c r="B163" s="129"/>
      <c r="D163" s="130" t="s">
        <v>74</v>
      </c>
      <c r="E163" s="131" t="s">
        <v>259</v>
      </c>
      <c r="F163" s="131" t="s">
        <v>260</v>
      </c>
      <c r="I163" s="132"/>
      <c r="J163" s="133">
        <f>BK163</f>
        <v>0</v>
      </c>
      <c r="L163" s="129"/>
      <c r="M163" s="134"/>
      <c r="N163" s="135"/>
      <c r="O163" s="135"/>
      <c r="P163" s="136">
        <f>P164+P171</f>
        <v>0</v>
      </c>
      <c r="Q163" s="135"/>
      <c r="R163" s="136">
        <f>R164+R171</f>
        <v>1.6201200000000002</v>
      </c>
      <c r="S163" s="135"/>
      <c r="T163" s="137">
        <f>T164+T171</f>
        <v>0</v>
      </c>
      <c r="AR163" s="130" t="s">
        <v>120</v>
      </c>
      <c r="AT163" s="138" t="s">
        <v>74</v>
      </c>
      <c r="AU163" s="138" t="s">
        <v>75</v>
      </c>
      <c r="AY163" s="130" t="s">
        <v>113</v>
      </c>
      <c r="BK163" s="139">
        <f>BK164+BK171</f>
        <v>0</v>
      </c>
    </row>
    <row r="164" spans="1:65" s="12" customFormat="1" ht="22.9" customHeight="1">
      <c r="B164" s="129"/>
      <c r="D164" s="130" t="s">
        <v>74</v>
      </c>
      <c r="E164" s="140" t="s">
        <v>261</v>
      </c>
      <c r="F164" s="140" t="s">
        <v>262</v>
      </c>
      <c r="I164" s="132"/>
      <c r="J164" s="141">
        <f>BK164</f>
        <v>0</v>
      </c>
      <c r="L164" s="129"/>
      <c r="M164" s="134"/>
      <c r="N164" s="135"/>
      <c r="O164" s="135"/>
      <c r="P164" s="136">
        <f>SUM(P165:P170)</f>
        <v>0</v>
      </c>
      <c r="Q164" s="135"/>
      <c r="R164" s="136">
        <f>SUM(R165:R170)</f>
        <v>1.4317600000000001</v>
      </c>
      <c r="S164" s="135"/>
      <c r="T164" s="137">
        <f>SUM(T165:T170)</f>
        <v>0</v>
      </c>
      <c r="AR164" s="130" t="s">
        <v>120</v>
      </c>
      <c r="AT164" s="138" t="s">
        <v>74</v>
      </c>
      <c r="AU164" s="138" t="s">
        <v>80</v>
      </c>
      <c r="AY164" s="130" t="s">
        <v>113</v>
      </c>
      <c r="BK164" s="139">
        <f>SUM(BK165:BK170)</f>
        <v>0</v>
      </c>
    </row>
    <row r="165" spans="1:65" s="2" customFormat="1" ht="24.2" customHeight="1">
      <c r="A165" s="29"/>
      <c r="B165" s="142"/>
      <c r="C165" s="143" t="s">
        <v>263</v>
      </c>
      <c r="D165" s="143" t="s">
        <v>115</v>
      </c>
      <c r="E165" s="144" t="s">
        <v>264</v>
      </c>
      <c r="F165" s="145" t="s">
        <v>265</v>
      </c>
      <c r="G165" s="146" t="s">
        <v>144</v>
      </c>
      <c r="H165" s="147">
        <v>144</v>
      </c>
      <c r="I165" s="148"/>
      <c r="J165" s="147">
        <f t="shared" ref="J165:J170" si="30">ROUND(I165*H165,3)</f>
        <v>0</v>
      </c>
      <c r="K165" s="149"/>
      <c r="L165" s="30"/>
      <c r="M165" s="150" t="s">
        <v>1</v>
      </c>
      <c r="N165" s="151" t="s">
        <v>41</v>
      </c>
      <c r="O165" s="58"/>
      <c r="P165" s="152">
        <f t="shared" ref="P165:P170" si="31">O165*H165</f>
        <v>0</v>
      </c>
      <c r="Q165" s="152">
        <v>0</v>
      </c>
      <c r="R165" s="152">
        <f t="shared" ref="R165:R170" si="32">Q165*H165</f>
        <v>0</v>
      </c>
      <c r="S165" s="152">
        <v>0</v>
      </c>
      <c r="T165" s="153">
        <f t="shared" ref="T165:T170" si="33">S165*H165</f>
        <v>0</v>
      </c>
      <c r="U165" s="29"/>
      <c r="V165" s="29"/>
      <c r="W165" s="29"/>
      <c r="X165" s="29"/>
      <c r="Y165" s="29"/>
      <c r="Z165" s="29"/>
      <c r="AA165" s="29"/>
      <c r="AB165" s="29"/>
      <c r="AC165" s="29"/>
      <c r="AD165" s="29"/>
      <c r="AE165" s="29"/>
      <c r="AR165" s="154" t="s">
        <v>183</v>
      </c>
      <c r="AT165" s="154" t="s">
        <v>115</v>
      </c>
      <c r="AU165" s="154" t="s">
        <v>120</v>
      </c>
      <c r="AY165" s="14" t="s">
        <v>113</v>
      </c>
      <c r="BE165" s="155">
        <f t="shared" ref="BE165:BE170" si="34">IF(N165="základná",J165,0)</f>
        <v>0</v>
      </c>
      <c r="BF165" s="155">
        <f t="shared" ref="BF165:BF170" si="35">IF(N165="znížená",J165,0)</f>
        <v>0</v>
      </c>
      <c r="BG165" s="155">
        <f t="shared" ref="BG165:BG170" si="36">IF(N165="zákl. prenesená",J165,0)</f>
        <v>0</v>
      </c>
      <c r="BH165" s="155">
        <f t="shared" ref="BH165:BH170" si="37">IF(N165="zníž. prenesená",J165,0)</f>
        <v>0</v>
      </c>
      <c r="BI165" s="155">
        <f t="shared" ref="BI165:BI170" si="38">IF(N165="nulová",J165,0)</f>
        <v>0</v>
      </c>
      <c r="BJ165" s="14" t="s">
        <v>120</v>
      </c>
      <c r="BK165" s="156">
        <f t="shared" ref="BK165:BK170" si="39">ROUND(I165*H165,3)</f>
        <v>0</v>
      </c>
      <c r="BL165" s="14" t="s">
        <v>183</v>
      </c>
      <c r="BM165" s="154" t="s">
        <v>266</v>
      </c>
    </row>
    <row r="166" spans="1:65" s="2" customFormat="1" ht="16.5" customHeight="1">
      <c r="A166" s="29"/>
      <c r="B166" s="142"/>
      <c r="C166" s="157" t="s">
        <v>267</v>
      </c>
      <c r="D166" s="157" t="s">
        <v>147</v>
      </c>
      <c r="E166" s="158" t="s">
        <v>268</v>
      </c>
      <c r="F166" s="159" t="s">
        <v>269</v>
      </c>
      <c r="G166" s="160" t="s">
        <v>176</v>
      </c>
      <c r="H166" s="161">
        <v>0.05</v>
      </c>
      <c r="I166" s="162"/>
      <c r="J166" s="161">
        <f t="shared" si="30"/>
        <v>0</v>
      </c>
      <c r="K166" s="163"/>
      <c r="L166" s="164"/>
      <c r="M166" s="165" t="s">
        <v>1</v>
      </c>
      <c r="N166" s="166" t="s">
        <v>41</v>
      </c>
      <c r="O166" s="58"/>
      <c r="P166" s="152">
        <f t="shared" si="31"/>
        <v>0</v>
      </c>
      <c r="Q166" s="152">
        <v>1</v>
      </c>
      <c r="R166" s="152">
        <f t="shared" si="32"/>
        <v>0.05</v>
      </c>
      <c r="S166" s="152">
        <v>0</v>
      </c>
      <c r="T166" s="153">
        <f t="shared" si="33"/>
        <v>0</v>
      </c>
      <c r="U166" s="29"/>
      <c r="V166" s="29"/>
      <c r="W166" s="29"/>
      <c r="X166" s="29"/>
      <c r="Y166" s="29"/>
      <c r="Z166" s="29"/>
      <c r="AA166" s="29"/>
      <c r="AB166" s="29"/>
      <c r="AC166" s="29"/>
      <c r="AD166" s="29"/>
      <c r="AE166" s="29"/>
      <c r="AR166" s="154" t="s">
        <v>249</v>
      </c>
      <c r="AT166" s="154" t="s">
        <v>147</v>
      </c>
      <c r="AU166" s="154" t="s">
        <v>120</v>
      </c>
      <c r="AY166" s="14" t="s">
        <v>113</v>
      </c>
      <c r="BE166" s="155">
        <f t="shared" si="34"/>
        <v>0</v>
      </c>
      <c r="BF166" s="155">
        <f t="shared" si="35"/>
        <v>0</v>
      </c>
      <c r="BG166" s="155">
        <f t="shared" si="36"/>
        <v>0</v>
      </c>
      <c r="BH166" s="155">
        <f t="shared" si="37"/>
        <v>0</v>
      </c>
      <c r="BI166" s="155">
        <f t="shared" si="38"/>
        <v>0</v>
      </c>
      <c r="BJ166" s="14" t="s">
        <v>120</v>
      </c>
      <c r="BK166" s="156">
        <f t="shared" si="39"/>
        <v>0</v>
      </c>
      <c r="BL166" s="14" t="s">
        <v>183</v>
      </c>
      <c r="BM166" s="154" t="s">
        <v>270</v>
      </c>
    </row>
    <row r="167" spans="1:65" s="2" customFormat="1" ht="37.9" customHeight="1">
      <c r="A167" s="29"/>
      <c r="B167" s="142"/>
      <c r="C167" s="143" t="s">
        <v>271</v>
      </c>
      <c r="D167" s="143" t="s">
        <v>115</v>
      </c>
      <c r="E167" s="144" t="s">
        <v>272</v>
      </c>
      <c r="F167" s="145" t="s">
        <v>273</v>
      </c>
      <c r="G167" s="146" t="s">
        <v>144</v>
      </c>
      <c r="H167" s="147">
        <v>200</v>
      </c>
      <c r="I167" s="148"/>
      <c r="J167" s="147">
        <f t="shared" si="30"/>
        <v>0</v>
      </c>
      <c r="K167" s="149"/>
      <c r="L167" s="30"/>
      <c r="M167" s="150" t="s">
        <v>1</v>
      </c>
      <c r="N167" s="151" t="s">
        <v>41</v>
      </c>
      <c r="O167" s="58"/>
      <c r="P167" s="152">
        <f t="shared" si="31"/>
        <v>0</v>
      </c>
      <c r="Q167" s="152">
        <v>2.2000000000000001E-3</v>
      </c>
      <c r="R167" s="152">
        <f t="shared" si="32"/>
        <v>0.44</v>
      </c>
      <c r="S167" s="152">
        <v>0</v>
      </c>
      <c r="T167" s="153">
        <f t="shared" si="33"/>
        <v>0</v>
      </c>
      <c r="U167" s="29"/>
      <c r="V167" s="29"/>
      <c r="W167" s="29"/>
      <c r="X167" s="29"/>
      <c r="Y167" s="29"/>
      <c r="Z167" s="29"/>
      <c r="AA167" s="29"/>
      <c r="AB167" s="29"/>
      <c r="AC167" s="29"/>
      <c r="AD167" s="29"/>
      <c r="AE167" s="29"/>
      <c r="AR167" s="154" t="s">
        <v>183</v>
      </c>
      <c r="AT167" s="154" t="s">
        <v>115</v>
      </c>
      <c r="AU167" s="154" t="s">
        <v>120</v>
      </c>
      <c r="AY167" s="14" t="s">
        <v>113</v>
      </c>
      <c r="BE167" s="155">
        <f t="shared" si="34"/>
        <v>0</v>
      </c>
      <c r="BF167" s="155">
        <f t="shared" si="35"/>
        <v>0</v>
      </c>
      <c r="BG167" s="155">
        <f t="shared" si="36"/>
        <v>0</v>
      </c>
      <c r="BH167" s="155">
        <f t="shared" si="37"/>
        <v>0</v>
      </c>
      <c r="BI167" s="155">
        <f t="shared" si="38"/>
        <v>0</v>
      </c>
      <c r="BJ167" s="14" t="s">
        <v>120</v>
      </c>
      <c r="BK167" s="156">
        <f t="shared" si="39"/>
        <v>0</v>
      </c>
      <c r="BL167" s="14" t="s">
        <v>183</v>
      </c>
      <c r="BM167" s="154" t="s">
        <v>274</v>
      </c>
    </row>
    <row r="168" spans="1:65" s="2" customFormat="1" ht="24.2" customHeight="1">
      <c r="A168" s="29"/>
      <c r="B168" s="142"/>
      <c r="C168" s="143" t="s">
        <v>275</v>
      </c>
      <c r="D168" s="143" t="s">
        <v>115</v>
      </c>
      <c r="E168" s="144" t="s">
        <v>276</v>
      </c>
      <c r="F168" s="145" t="s">
        <v>277</v>
      </c>
      <c r="G168" s="146" t="s">
        <v>144</v>
      </c>
      <c r="H168" s="147">
        <v>144</v>
      </c>
      <c r="I168" s="148"/>
      <c r="J168" s="147">
        <f t="shared" si="30"/>
        <v>0</v>
      </c>
      <c r="K168" s="149"/>
      <c r="L168" s="30"/>
      <c r="M168" s="150" t="s">
        <v>1</v>
      </c>
      <c r="N168" s="151" t="s">
        <v>41</v>
      </c>
      <c r="O168" s="58"/>
      <c r="P168" s="152">
        <f t="shared" si="31"/>
        <v>0</v>
      </c>
      <c r="Q168" s="152">
        <v>5.4000000000000001E-4</v>
      </c>
      <c r="R168" s="152">
        <f t="shared" si="32"/>
        <v>7.7759999999999996E-2</v>
      </c>
      <c r="S168" s="152">
        <v>0</v>
      </c>
      <c r="T168" s="153">
        <f t="shared" si="33"/>
        <v>0</v>
      </c>
      <c r="U168" s="29"/>
      <c r="V168" s="29"/>
      <c r="W168" s="29"/>
      <c r="X168" s="29"/>
      <c r="Y168" s="29"/>
      <c r="Z168" s="29"/>
      <c r="AA168" s="29"/>
      <c r="AB168" s="29"/>
      <c r="AC168" s="29"/>
      <c r="AD168" s="29"/>
      <c r="AE168" s="29"/>
      <c r="AR168" s="154" t="s">
        <v>183</v>
      </c>
      <c r="AT168" s="154" t="s">
        <v>115</v>
      </c>
      <c r="AU168" s="154" t="s">
        <v>120</v>
      </c>
      <c r="AY168" s="14" t="s">
        <v>113</v>
      </c>
      <c r="BE168" s="155">
        <f t="shared" si="34"/>
        <v>0</v>
      </c>
      <c r="BF168" s="155">
        <f t="shared" si="35"/>
        <v>0</v>
      </c>
      <c r="BG168" s="155">
        <f t="shared" si="36"/>
        <v>0</v>
      </c>
      <c r="BH168" s="155">
        <f t="shared" si="37"/>
        <v>0</v>
      </c>
      <c r="BI168" s="155">
        <f t="shared" si="38"/>
        <v>0</v>
      </c>
      <c r="BJ168" s="14" t="s">
        <v>120</v>
      </c>
      <c r="BK168" s="156">
        <f t="shared" si="39"/>
        <v>0</v>
      </c>
      <c r="BL168" s="14" t="s">
        <v>183</v>
      </c>
      <c r="BM168" s="154" t="s">
        <v>278</v>
      </c>
    </row>
    <row r="169" spans="1:65" s="2" customFormat="1" ht="24.2" customHeight="1">
      <c r="A169" s="29"/>
      <c r="B169" s="142"/>
      <c r="C169" s="157" t="s">
        <v>279</v>
      </c>
      <c r="D169" s="157" t="s">
        <v>147</v>
      </c>
      <c r="E169" s="158" t="s">
        <v>280</v>
      </c>
      <c r="F169" s="159" t="s">
        <v>281</v>
      </c>
      <c r="G169" s="160" t="s">
        <v>144</v>
      </c>
      <c r="H169" s="161">
        <v>172.8</v>
      </c>
      <c r="I169" s="162"/>
      <c r="J169" s="161">
        <f t="shared" si="30"/>
        <v>0</v>
      </c>
      <c r="K169" s="163"/>
      <c r="L169" s="164"/>
      <c r="M169" s="165" t="s">
        <v>1</v>
      </c>
      <c r="N169" s="166" t="s">
        <v>41</v>
      </c>
      <c r="O169" s="58"/>
      <c r="P169" s="152">
        <f t="shared" si="31"/>
        <v>0</v>
      </c>
      <c r="Q169" s="152">
        <v>5.0000000000000001E-3</v>
      </c>
      <c r="R169" s="152">
        <f t="shared" si="32"/>
        <v>0.8640000000000001</v>
      </c>
      <c r="S169" s="152">
        <v>0</v>
      </c>
      <c r="T169" s="153">
        <f t="shared" si="33"/>
        <v>0</v>
      </c>
      <c r="U169" s="29"/>
      <c r="V169" s="29"/>
      <c r="W169" s="29"/>
      <c r="X169" s="29"/>
      <c r="Y169" s="29"/>
      <c r="Z169" s="29"/>
      <c r="AA169" s="29"/>
      <c r="AB169" s="29"/>
      <c r="AC169" s="29"/>
      <c r="AD169" s="29"/>
      <c r="AE169" s="29"/>
      <c r="AR169" s="154" t="s">
        <v>249</v>
      </c>
      <c r="AT169" s="154" t="s">
        <v>147</v>
      </c>
      <c r="AU169" s="154" t="s">
        <v>120</v>
      </c>
      <c r="AY169" s="14" t="s">
        <v>113</v>
      </c>
      <c r="BE169" s="155">
        <f t="shared" si="34"/>
        <v>0</v>
      </c>
      <c r="BF169" s="155">
        <f t="shared" si="35"/>
        <v>0</v>
      </c>
      <c r="BG169" s="155">
        <f t="shared" si="36"/>
        <v>0</v>
      </c>
      <c r="BH169" s="155">
        <f t="shared" si="37"/>
        <v>0</v>
      </c>
      <c r="BI169" s="155">
        <f t="shared" si="38"/>
        <v>0</v>
      </c>
      <c r="BJ169" s="14" t="s">
        <v>120</v>
      </c>
      <c r="BK169" s="156">
        <f t="shared" si="39"/>
        <v>0</v>
      </c>
      <c r="BL169" s="14" t="s">
        <v>183</v>
      </c>
      <c r="BM169" s="154" t="s">
        <v>282</v>
      </c>
    </row>
    <row r="170" spans="1:65" s="2" customFormat="1" ht="24.2" customHeight="1">
      <c r="A170" s="29"/>
      <c r="B170" s="142"/>
      <c r="C170" s="143" t="s">
        <v>283</v>
      </c>
      <c r="D170" s="143" t="s">
        <v>115</v>
      </c>
      <c r="E170" s="144" t="s">
        <v>284</v>
      </c>
      <c r="F170" s="145" t="s">
        <v>285</v>
      </c>
      <c r="G170" s="146" t="s">
        <v>176</v>
      </c>
      <c r="H170" s="147">
        <v>1.4319999999999999</v>
      </c>
      <c r="I170" s="148"/>
      <c r="J170" s="147">
        <f t="shared" si="30"/>
        <v>0</v>
      </c>
      <c r="K170" s="149"/>
      <c r="L170" s="30"/>
      <c r="M170" s="150" t="s">
        <v>1</v>
      </c>
      <c r="N170" s="151" t="s">
        <v>41</v>
      </c>
      <c r="O170" s="58"/>
      <c r="P170" s="152">
        <f t="shared" si="31"/>
        <v>0</v>
      </c>
      <c r="Q170" s="152">
        <v>0</v>
      </c>
      <c r="R170" s="152">
        <f t="shared" si="32"/>
        <v>0</v>
      </c>
      <c r="S170" s="152">
        <v>0</v>
      </c>
      <c r="T170" s="153">
        <f t="shared" si="33"/>
        <v>0</v>
      </c>
      <c r="U170" s="29"/>
      <c r="V170" s="29"/>
      <c r="W170" s="29"/>
      <c r="X170" s="29"/>
      <c r="Y170" s="29"/>
      <c r="Z170" s="29"/>
      <c r="AA170" s="29"/>
      <c r="AB170" s="29"/>
      <c r="AC170" s="29"/>
      <c r="AD170" s="29"/>
      <c r="AE170" s="29"/>
      <c r="AR170" s="154" t="s">
        <v>183</v>
      </c>
      <c r="AT170" s="154" t="s">
        <v>115</v>
      </c>
      <c r="AU170" s="154" t="s">
        <v>120</v>
      </c>
      <c r="AY170" s="14" t="s">
        <v>113</v>
      </c>
      <c r="BE170" s="155">
        <f t="shared" si="34"/>
        <v>0</v>
      </c>
      <c r="BF170" s="155">
        <f t="shared" si="35"/>
        <v>0</v>
      </c>
      <c r="BG170" s="155">
        <f t="shared" si="36"/>
        <v>0</v>
      </c>
      <c r="BH170" s="155">
        <f t="shared" si="37"/>
        <v>0</v>
      </c>
      <c r="BI170" s="155">
        <f t="shared" si="38"/>
        <v>0</v>
      </c>
      <c r="BJ170" s="14" t="s">
        <v>120</v>
      </c>
      <c r="BK170" s="156">
        <f t="shared" si="39"/>
        <v>0</v>
      </c>
      <c r="BL170" s="14" t="s">
        <v>183</v>
      </c>
      <c r="BM170" s="154" t="s">
        <v>286</v>
      </c>
    </row>
    <row r="171" spans="1:65" s="12" customFormat="1" ht="22.9" customHeight="1">
      <c r="B171" s="129"/>
      <c r="D171" s="130" t="s">
        <v>74</v>
      </c>
      <c r="E171" s="140" t="s">
        <v>287</v>
      </c>
      <c r="F171" s="140" t="s">
        <v>288</v>
      </c>
      <c r="I171" s="132"/>
      <c r="J171" s="141">
        <f>BK171</f>
        <v>0</v>
      </c>
      <c r="L171" s="129"/>
      <c r="M171" s="134"/>
      <c r="N171" s="135"/>
      <c r="O171" s="135"/>
      <c r="P171" s="136">
        <f>SUM(P172:P174)</f>
        <v>0</v>
      </c>
      <c r="Q171" s="135"/>
      <c r="R171" s="136">
        <f>SUM(R172:R174)</f>
        <v>0.18836</v>
      </c>
      <c r="S171" s="135"/>
      <c r="T171" s="137">
        <f>SUM(T172:T174)</f>
        <v>0</v>
      </c>
      <c r="AR171" s="130" t="s">
        <v>120</v>
      </c>
      <c r="AT171" s="138" t="s">
        <v>74</v>
      </c>
      <c r="AU171" s="138" t="s">
        <v>80</v>
      </c>
      <c r="AY171" s="130" t="s">
        <v>113</v>
      </c>
      <c r="BK171" s="139">
        <f>SUM(BK172:BK174)</f>
        <v>0</v>
      </c>
    </row>
    <row r="172" spans="1:65" s="2" customFormat="1" ht="33" customHeight="1">
      <c r="A172" s="29"/>
      <c r="B172" s="142"/>
      <c r="C172" s="143" t="s">
        <v>289</v>
      </c>
      <c r="D172" s="143" t="s">
        <v>115</v>
      </c>
      <c r="E172" s="144" t="s">
        <v>290</v>
      </c>
      <c r="F172" s="145" t="s">
        <v>291</v>
      </c>
      <c r="G172" s="146" t="s">
        <v>158</v>
      </c>
      <c r="H172" s="147">
        <v>80</v>
      </c>
      <c r="I172" s="148"/>
      <c r="J172" s="147">
        <f>ROUND(I172*H172,3)</f>
        <v>0</v>
      </c>
      <c r="K172" s="149"/>
      <c r="L172" s="30"/>
      <c r="M172" s="150" t="s">
        <v>1</v>
      </c>
      <c r="N172" s="151" t="s">
        <v>41</v>
      </c>
      <c r="O172" s="58"/>
      <c r="P172" s="152">
        <f>O172*H172</f>
        <v>0</v>
      </c>
      <c r="Q172" s="152">
        <v>1.6000000000000001E-4</v>
      </c>
      <c r="R172" s="152">
        <f>Q172*H172</f>
        <v>1.2800000000000001E-2</v>
      </c>
      <c r="S172" s="152">
        <v>0</v>
      </c>
      <c r="T172" s="153">
        <f>S172*H172</f>
        <v>0</v>
      </c>
      <c r="U172" s="29"/>
      <c r="V172" s="29"/>
      <c r="W172" s="29"/>
      <c r="X172" s="29"/>
      <c r="Y172" s="29"/>
      <c r="Z172" s="29"/>
      <c r="AA172" s="29"/>
      <c r="AB172" s="29"/>
      <c r="AC172" s="29"/>
      <c r="AD172" s="29"/>
      <c r="AE172" s="29"/>
      <c r="AR172" s="154" t="s">
        <v>183</v>
      </c>
      <c r="AT172" s="154" t="s">
        <v>115</v>
      </c>
      <c r="AU172" s="154" t="s">
        <v>120</v>
      </c>
      <c r="AY172" s="14" t="s">
        <v>113</v>
      </c>
      <c r="BE172" s="155">
        <f>IF(N172="základná",J172,0)</f>
        <v>0</v>
      </c>
      <c r="BF172" s="155">
        <f>IF(N172="znížená",J172,0)</f>
        <v>0</v>
      </c>
      <c r="BG172" s="155">
        <f>IF(N172="zákl. prenesená",J172,0)</f>
        <v>0</v>
      </c>
      <c r="BH172" s="155">
        <f>IF(N172="zníž. prenesená",J172,0)</f>
        <v>0</v>
      </c>
      <c r="BI172" s="155">
        <f>IF(N172="nulová",J172,0)</f>
        <v>0</v>
      </c>
      <c r="BJ172" s="14" t="s">
        <v>120</v>
      </c>
      <c r="BK172" s="156">
        <f>ROUND(I172*H172,3)</f>
        <v>0</v>
      </c>
      <c r="BL172" s="14" t="s">
        <v>183</v>
      </c>
      <c r="BM172" s="154" t="s">
        <v>292</v>
      </c>
    </row>
    <row r="173" spans="1:65" s="2" customFormat="1" ht="21.75" customHeight="1">
      <c r="A173" s="29"/>
      <c r="B173" s="142"/>
      <c r="C173" s="157" t="s">
        <v>293</v>
      </c>
      <c r="D173" s="157" t="s">
        <v>147</v>
      </c>
      <c r="E173" s="158" t="s">
        <v>294</v>
      </c>
      <c r="F173" s="159" t="s">
        <v>295</v>
      </c>
      <c r="G173" s="160" t="s">
        <v>144</v>
      </c>
      <c r="H173" s="161">
        <v>26.4</v>
      </c>
      <c r="I173" s="162"/>
      <c r="J173" s="161">
        <f>ROUND(I173*H173,3)</f>
        <v>0</v>
      </c>
      <c r="K173" s="163"/>
      <c r="L173" s="164"/>
      <c r="M173" s="165" t="s">
        <v>1</v>
      </c>
      <c r="N173" s="166" t="s">
        <v>41</v>
      </c>
      <c r="O173" s="58"/>
      <c r="P173" s="152">
        <f>O173*H173</f>
        <v>0</v>
      </c>
      <c r="Q173" s="152">
        <v>6.6499999999999997E-3</v>
      </c>
      <c r="R173" s="152">
        <f>Q173*H173</f>
        <v>0.17555999999999999</v>
      </c>
      <c r="S173" s="152">
        <v>0</v>
      </c>
      <c r="T173" s="153">
        <f>S173*H173</f>
        <v>0</v>
      </c>
      <c r="U173" s="29"/>
      <c r="V173" s="29"/>
      <c r="W173" s="29"/>
      <c r="X173" s="29"/>
      <c r="Y173" s="29"/>
      <c r="Z173" s="29"/>
      <c r="AA173" s="29"/>
      <c r="AB173" s="29"/>
      <c r="AC173" s="29"/>
      <c r="AD173" s="29"/>
      <c r="AE173" s="29"/>
      <c r="AR173" s="154" t="s">
        <v>249</v>
      </c>
      <c r="AT173" s="154" t="s">
        <v>147</v>
      </c>
      <c r="AU173" s="154" t="s">
        <v>120</v>
      </c>
      <c r="AY173" s="14" t="s">
        <v>113</v>
      </c>
      <c r="BE173" s="155">
        <f>IF(N173="základná",J173,0)</f>
        <v>0</v>
      </c>
      <c r="BF173" s="155">
        <f>IF(N173="znížená",J173,0)</f>
        <v>0</v>
      </c>
      <c r="BG173" s="155">
        <f>IF(N173="zákl. prenesená",J173,0)</f>
        <v>0</v>
      </c>
      <c r="BH173" s="155">
        <f>IF(N173="zníž. prenesená",J173,0)</f>
        <v>0</v>
      </c>
      <c r="BI173" s="155">
        <f>IF(N173="nulová",J173,0)</f>
        <v>0</v>
      </c>
      <c r="BJ173" s="14" t="s">
        <v>120</v>
      </c>
      <c r="BK173" s="156">
        <f>ROUND(I173*H173,3)</f>
        <v>0</v>
      </c>
      <c r="BL173" s="14" t="s">
        <v>183</v>
      </c>
      <c r="BM173" s="154" t="s">
        <v>296</v>
      </c>
    </row>
    <row r="174" spans="1:65" s="2" customFormat="1" ht="24.2" customHeight="1">
      <c r="A174" s="29"/>
      <c r="B174" s="142"/>
      <c r="C174" s="143" t="s">
        <v>297</v>
      </c>
      <c r="D174" s="143" t="s">
        <v>115</v>
      </c>
      <c r="E174" s="144" t="s">
        <v>298</v>
      </c>
      <c r="F174" s="145" t="s">
        <v>299</v>
      </c>
      <c r="G174" s="146" t="s">
        <v>176</v>
      </c>
      <c r="H174" s="147">
        <v>0.11799999999999999</v>
      </c>
      <c r="I174" s="148"/>
      <c r="J174" s="147">
        <f>ROUND(I174*H174,3)</f>
        <v>0</v>
      </c>
      <c r="K174" s="149"/>
      <c r="L174" s="30"/>
      <c r="M174" s="167" t="s">
        <v>1</v>
      </c>
      <c r="N174" s="168" t="s">
        <v>41</v>
      </c>
      <c r="O174" s="169"/>
      <c r="P174" s="170">
        <f>O174*H174</f>
        <v>0</v>
      </c>
      <c r="Q174" s="170">
        <v>0</v>
      </c>
      <c r="R174" s="170">
        <f>Q174*H174</f>
        <v>0</v>
      </c>
      <c r="S174" s="170">
        <v>0</v>
      </c>
      <c r="T174" s="171">
        <f>S174*H174</f>
        <v>0</v>
      </c>
      <c r="U174" s="29"/>
      <c r="V174" s="29"/>
      <c r="W174" s="29"/>
      <c r="X174" s="29"/>
      <c r="Y174" s="29"/>
      <c r="Z174" s="29"/>
      <c r="AA174" s="29"/>
      <c r="AB174" s="29"/>
      <c r="AC174" s="29"/>
      <c r="AD174" s="29"/>
      <c r="AE174" s="29"/>
      <c r="AR174" s="154" t="s">
        <v>183</v>
      </c>
      <c r="AT174" s="154" t="s">
        <v>115</v>
      </c>
      <c r="AU174" s="154" t="s">
        <v>120</v>
      </c>
      <c r="AY174" s="14" t="s">
        <v>113</v>
      </c>
      <c r="BE174" s="155">
        <f>IF(N174="základná",J174,0)</f>
        <v>0</v>
      </c>
      <c r="BF174" s="155">
        <f>IF(N174="znížená",J174,0)</f>
        <v>0</v>
      </c>
      <c r="BG174" s="155">
        <f>IF(N174="zákl. prenesená",J174,0)</f>
        <v>0</v>
      </c>
      <c r="BH174" s="155">
        <f>IF(N174="zníž. prenesená",J174,0)</f>
        <v>0</v>
      </c>
      <c r="BI174" s="155">
        <f>IF(N174="nulová",J174,0)</f>
        <v>0</v>
      </c>
      <c r="BJ174" s="14" t="s">
        <v>120</v>
      </c>
      <c r="BK174" s="156">
        <f>ROUND(I174*H174,3)</f>
        <v>0</v>
      </c>
      <c r="BL174" s="14" t="s">
        <v>183</v>
      </c>
      <c r="BM174" s="154" t="s">
        <v>300</v>
      </c>
    </row>
    <row r="175" spans="1:65" s="2" customFormat="1" ht="6.95" customHeight="1">
      <c r="A175" s="29"/>
      <c r="B175" s="47"/>
      <c r="C175" s="48"/>
      <c r="D175" s="48"/>
      <c r="E175" s="48"/>
      <c r="F175" s="48"/>
      <c r="G175" s="48"/>
      <c r="H175" s="48"/>
      <c r="I175" s="48"/>
      <c r="J175" s="48"/>
      <c r="K175" s="48"/>
      <c r="L175" s="30"/>
      <c r="M175" s="29"/>
      <c r="O175" s="29"/>
      <c r="P175" s="29"/>
      <c r="Q175" s="29"/>
      <c r="R175" s="29"/>
      <c r="S175" s="29"/>
      <c r="T175" s="29"/>
      <c r="U175" s="29"/>
      <c r="V175" s="29"/>
      <c r="W175" s="29"/>
      <c r="X175" s="29"/>
      <c r="Y175" s="29"/>
      <c r="Z175" s="29"/>
      <c r="AA175" s="29"/>
      <c r="AB175" s="29"/>
      <c r="AC175" s="29"/>
      <c r="AD175" s="29"/>
      <c r="AE175" s="29"/>
    </row>
  </sheetData>
  <autoFilter ref="C121:K174"/>
  <mergeCells count="6">
    <mergeCell ref="E114:H114"/>
    <mergeCell ref="L2:V2"/>
    <mergeCell ref="E7:H7"/>
    <mergeCell ref="E16:H16"/>
    <mergeCell ref="E25:H25"/>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4</vt:i4>
      </vt:variant>
    </vt:vector>
  </HeadingPairs>
  <TitlesOfParts>
    <vt:vector size="6" baseType="lpstr">
      <vt:lpstr>Rekapitulácia stavby</vt:lpstr>
      <vt:lpstr>2021-7-2 - Obizolovanie p...</vt:lpstr>
      <vt:lpstr>'2021-7-2 - Obizolovanie p...'!Názvy_tlače</vt:lpstr>
      <vt:lpstr>'Rekapitulácia stavby'!Názvy_tlače</vt:lpstr>
      <vt:lpstr>'2021-7-2 - Obizolovanie p...'!Oblasť_tlače</vt:lpstr>
      <vt:lpstr>'Rekapitulácia stavby'!Oblasť_tlače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Augustín</dc:creator>
  <cp:lastModifiedBy>PC</cp:lastModifiedBy>
  <dcterms:created xsi:type="dcterms:W3CDTF">2021-07-23T19:21:21Z</dcterms:created>
  <dcterms:modified xsi:type="dcterms:W3CDTF">2021-07-27T06:51:24Z</dcterms:modified>
</cp:coreProperties>
</file>