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linia nr 2023.11.01" sheetId="1" r:id="rId1"/>
    <sheet name="Skrócony" sheetId="2" r:id="rId2"/>
  </sheets>
  <definedNames>
    <definedName name="_xlnm.Print_Area" localSheetId="0">'linia nr 2023.11.01'!$A$1:$M$63</definedName>
    <definedName name="_xlnm.Print_Area" localSheetId="1">'Skrócony'!$A$1:$C$17</definedName>
    <definedName name="Excel_BuiltIn_Print_Area" localSheetId="0">'linia nr 2023.11.01'!$A$1:$M$63</definedName>
    <definedName name="Excel_BuiltIn_Print_Area" localSheetId="1">'Skrócony'!$A$1:$C$17</definedName>
  </definedNames>
  <calcPr fullCalcOnLoad="1"/>
</workbook>
</file>

<file path=xl/sharedStrings.xml><?xml version="1.0" encoding="utf-8"?>
<sst xmlns="http://schemas.openxmlformats.org/spreadsheetml/2006/main" count="198" uniqueCount="80">
  <si>
    <t>FrBus Group Sp Z o.o.</t>
  </si>
  <si>
    <t xml:space="preserve">Rozkład jazdy obowiązuje od:  </t>
  </si>
  <si>
    <t>86-014 Sicienko, Mochle 60</t>
  </si>
  <si>
    <t>Symbol oraz opis oznaczenia:</t>
  </si>
  <si>
    <t>NIP 5542926943</t>
  </si>
  <si>
    <t xml:space="preserve">  S(1-5) - kursuje tylko w dni nauki szkolnej od poniedziałku do piątku</t>
  </si>
  <si>
    <r>
      <rPr>
        <sz val="11"/>
        <rFont val="Czcionka tekstu podstawowego"/>
        <family val="0"/>
      </rPr>
      <t xml:space="preserve">Nazwa linii komunikacyjnej:  </t>
    </r>
    <r>
      <rPr>
        <b/>
        <sz val="11"/>
        <rFont val="Czcionka tekstu podstawowego"/>
        <family val="0"/>
      </rPr>
      <t xml:space="preserve"> </t>
    </r>
    <r>
      <rPr>
        <b/>
        <sz val="12"/>
        <rFont val="Czcionka tekstu podstawowego"/>
        <family val="0"/>
      </rPr>
      <t>Kotomierz - Magdalenka - Pyszczyn - Marcelewo - Karczemka - Stronno - Karolewo - Kotomierz</t>
    </r>
  </si>
  <si>
    <t xml:space="preserve"> 1,  - Kursuje tylko w poniedziałki</t>
  </si>
  <si>
    <t>Numer linii komunikacyjnej:   102</t>
  </si>
  <si>
    <t xml:space="preserve"> 2, 3, 4 - Kursuje tylko we wtorki, środy i czwartki</t>
  </si>
  <si>
    <t>Rodzaj komunikacji:           zwykła</t>
  </si>
  <si>
    <t>Osoba zarządzająca transportem: Waldemar Szufrajda</t>
  </si>
  <si>
    <t xml:space="preserve"> 5  - Kursuje tylko w piątki</t>
  </si>
  <si>
    <t>Oznaczenie linii komunikacyjnej:    R</t>
  </si>
  <si>
    <t>NR TELEFONU:  52  382-36-77</t>
  </si>
  <si>
    <t>Liczba pojazdów niezbędna do wykonywania przewozów: 1</t>
  </si>
  <si>
    <t>Kierunek - TAM</t>
  </si>
  <si>
    <t>L.p</t>
  </si>
  <si>
    <t>L.p. przystanku</t>
  </si>
  <si>
    <t xml:space="preserve">Identyfikator miejscowości </t>
  </si>
  <si>
    <t>Nazwa miejscowości</t>
  </si>
  <si>
    <t xml:space="preserve">Nazwa dworca lub przystanku </t>
  </si>
  <si>
    <t>Odległ. między przystan. (w km)</t>
  </si>
  <si>
    <t>Odległ. między przystan. narastająco (w km)</t>
  </si>
  <si>
    <t>Czas przejazdu między przystan. w min</t>
  </si>
  <si>
    <t>Czas przejazdu między przystan. w układzie godz.</t>
  </si>
  <si>
    <t>Czas przejazdu między przystan. narast. w układzie godz.</t>
  </si>
  <si>
    <t>Średnia prędkość techniczna między przystan. w kursie (w km/h)</t>
  </si>
  <si>
    <t>Kurs</t>
  </si>
  <si>
    <t>wg rejestru</t>
  </si>
  <si>
    <t xml:space="preserve">Miejscowość, ulica lub </t>
  </si>
  <si>
    <t>terytorialnego</t>
  </si>
  <si>
    <t xml:space="preserve">obiekt użyteczności publicznej </t>
  </si>
  <si>
    <t xml:space="preserve">  S(1-5)</t>
  </si>
  <si>
    <t>.0084385</t>
  </si>
  <si>
    <t>Kotomierz</t>
  </si>
  <si>
    <t>Kotomierz, Koronowska 2 (szkoła)</t>
  </si>
  <si>
    <t>.0084400</t>
  </si>
  <si>
    <t>Magdalenka</t>
  </si>
  <si>
    <t>Magdalenka 9</t>
  </si>
  <si>
    <t>.0084422</t>
  </si>
  <si>
    <t>Pyszczyn</t>
  </si>
  <si>
    <t>Pyszczyn 6</t>
  </si>
  <si>
    <t>Pyszczyn 13</t>
  </si>
  <si>
    <t>Marcelewo</t>
  </si>
  <si>
    <t>Pyszczyn 25</t>
  </si>
  <si>
    <t>.0084476</t>
  </si>
  <si>
    <t>Karczemka</t>
  </si>
  <si>
    <t>Karczemka I</t>
  </si>
  <si>
    <t>Karczemka II</t>
  </si>
  <si>
    <t>.0084474</t>
  </si>
  <si>
    <t>Stronno</t>
  </si>
  <si>
    <t>Stronno, Torfowa</t>
  </si>
  <si>
    <t>Stronno, Szkoła</t>
  </si>
  <si>
    <t>.0084617</t>
  </si>
  <si>
    <t>Karolewo</t>
  </si>
  <si>
    <t>Karolewo, 3 (Koronowska)</t>
  </si>
  <si>
    <t>Karolewo, (szkoła)</t>
  </si>
  <si>
    <t>Kotomierz Osiedle</t>
  </si>
  <si>
    <t>Czas przejazdu kursu w układzie godz.</t>
  </si>
  <si>
    <t>Czas przejazdu kursu w min.</t>
  </si>
  <si>
    <t>Liczba przystanków w kursie</t>
  </si>
  <si>
    <t>Oznaczenie liczby dni kursowania w roku</t>
  </si>
  <si>
    <t>Liczba dni kursowania w roku</t>
  </si>
  <si>
    <t>Średnia prędkość techniczna (w km/h)</t>
  </si>
  <si>
    <t>Średnia prędkość komunikacyjna (w km/h)</t>
  </si>
  <si>
    <t xml:space="preserve">Suma przebiegu rocznego TAM </t>
  </si>
  <si>
    <t>Kierunek - POWRÓT</t>
  </si>
  <si>
    <t>S, 1, 5</t>
  </si>
  <si>
    <t>S, 2, 3, 4</t>
  </si>
  <si>
    <t>S, 1</t>
  </si>
  <si>
    <t>S, 5</t>
  </si>
  <si>
    <t>Suma przebiegu rocznego Powrót</t>
  </si>
  <si>
    <t>Suma przebiegu rocznego Razem</t>
  </si>
  <si>
    <t>FrBus Group - Linia nr: 102</t>
  </si>
  <si>
    <t>Przystanek</t>
  </si>
  <si>
    <t xml:space="preserve">  S (1-5)</t>
  </si>
  <si>
    <t>S,1,2,3,4</t>
  </si>
  <si>
    <t>S(1-5)- kursuje tylko w dni nauki szkolnej,       1, 5 - Kursuje w poniedziałki i piątki,         2, 3, 4 - Kursuje we wtorki, środy i czwartki</t>
  </si>
  <si>
    <t>Rozkład na: www.frbus.pl                Czas przejazdu +/- 5 min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</si>
</sst>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0.00"/>
    <numFmt numFmtId="167" formatCode="#,##0.0"/>
    <numFmt numFmtId="168" formatCode="_-* #,##0.00&quot; zł&quot;_-;\-* #,##0.00&quot; zł&quot;_-;_-* \-??&quot; zł&quot;_-;_-@_-"/>
    <numFmt numFmtId="169" formatCode="DD\ MMM"/>
    <numFmt numFmtId="170" formatCode="0"/>
    <numFmt numFmtId="171" formatCode="0.0"/>
    <numFmt numFmtId="172" formatCode="H:MM;@"/>
    <numFmt numFmtId="173" formatCode="#,##0.00"/>
  </numFmts>
  <fonts count="34">
    <font>
      <sz val="11"/>
      <color indexed="8"/>
      <name val="Czcionka tekstu podstawowego"/>
      <family val="2"/>
    </font>
    <font>
      <sz val="10"/>
      <name val="Arial"/>
      <family val="0"/>
    </font>
    <font>
      <b/>
      <sz val="16"/>
      <name val="Czcionka tekstu podstawowego"/>
      <family val="0"/>
    </font>
    <font>
      <sz val="11"/>
      <name val="Czcionka tekstu podstawowego"/>
      <family val="2"/>
    </font>
    <font>
      <sz val="12"/>
      <name val="Czcionka tekstu podstawowego"/>
      <family val="0"/>
    </font>
    <font>
      <sz val="13"/>
      <name val="Arial"/>
      <family val="2"/>
    </font>
    <font>
      <b/>
      <sz val="12"/>
      <name val="Arial"/>
      <family val="2"/>
    </font>
    <font>
      <sz val="14"/>
      <name val="Czcionka tekstu podstawowego"/>
      <family val="2"/>
    </font>
    <font>
      <sz val="12"/>
      <name val="Arial"/>
      <family val="2"/>
    </font>
    <font>
      <b/>
      <sz val="11"/>
      <name val="Czcionka tekstu podstawowego"/>
      <family val="0"/>
    </font>
    <font>
      <b/>
      <sz val="12"/>
      <name val="Czcionka tekstu podstawowego"/>
      <family val="0"/>
    </font>
    <font>
      <sz val="11"/>
      <name val="Arial"/>
      <family val="2"/>
    </font>
    <font>
      <sz val="10"/>
      <name val="Czcionka tekstu podstawowego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Czcionka tekstu podstawowego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Verdana"/>
      <family val="2"/>
    </font>
    <font>
      <sz val="20"/>
      <name val="Czcionka tekstu podstawowego"/>
      <family val="2"/>
    </font>
    <font>
      <i/>
      <sz val="12"/>
      <name val="Czcionka tekstu podstawowego"/>
      <family val="0"/>
    </font>
    <font>
      <b/>
      <i/>
      <sz val="24"/>
      <name val="Arial"/>
      <family val="2"/>
    </font>
    <font>
      <b/>
      <i/>
      <sz val="16"/>
      <color indexed="8"/>
      <name val="Czcionka tekstu podstawowego"/>
      <family val="0"/>
    </font>
    <font>
      <i/>
      <sz val="14"/>
      <name val="Arial"/>
      <family val="2"/>
    </font>
    <font>
      <b/>
      <i/>
      <sz val="28"/>
      <name val="Arial"/>
      <family val="2"/>
    </font>
    <font>
      <i/>
      <sz val="10"/>
      <name val="Czcionka tekstu podstawowego"/>
      <family val="0"/>
    </font>
    <font>
      <b/>
      <sz val="10"/>
      <name val="Czcionka tekstu podstawowego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3" fillId="0" borderId="0" xfId="0" applyFont="1" applyAlignment="1">
      <alignment vertic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11" fillId="0" borderId="0" xfId="0" applyFont="1" applyAlignment="1">
      <alignment/>
    </xf>
    <xf numFmtId="164" fontId="9" fillId="0" borderId="0" xfId="0" applyFont="1" applyAlignment="1">
      <alignment/>
    </xf>
    <xf numFmtId="164" fontId="12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left" vertical="center" wrapText="1"/>
    </xf>
    <xf numFmtId="164" fontId="11" fillId="0" borderId="0" xfId="0" applyFont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/>
    </xf>
    <xf numFmtId="167" fontId="14" fillId="0" borderId="0" xfId="0" applyNumberFormat="1" applyFont="1" applyBorder="1" applyAlignment="1">
      <alignment horizontal="center" vertical="top" wrapText="1"/>
    </xf>
    <xf numFmtId="167" fontId="11" fillId="0" borderId="0" xfId="0" applyNumberFormat="1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6" fillId="0" borderId="1" xfId="0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 textRotation="90" wrapText="1"/>
    </xf>
    <xf numFmtId="164" fontId="17" fillId="0" borderId="3" xfId="0" applyFont="1" applyBorder="1" applyAlignment="1">
      <alignment horizontal="center" vertical="center" wrapText="1"/>
    </xf>
    <xf numFmtId="168" fontId="1" fillId="0" borderId="1" xfId="17" applyFont="1" applyFill="1" applyBorder="1" applyAlignment="1" applyProtection="1">
      <alignment horizontal="center" vertical="center" wrapText="1"/>
      <protection/>
    </xf>
    <xf numFmtId="164" fontId="18" fillId="0" borderId="1" xfId="0" applyFont="1" applyBorder="1" applyAlignment="1">
      <alignment horizontal="center" vertical="center"/>
    </xf>
    <xf numFmtId="164" fontId="17" fillId="0" borderId="1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17" fillId="0" borderId="5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9" fontId="19" fillId="0" borderId="1" xfId="0" applyNumberFormat="1" applyFont="1" applyFill="1" applyBorder="1" applyAlignment="1">
      <alignment horizontal="center" vertical="center"/>
    </xf>
    <xf numFmtId="170" fontId="11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20" fillId="0" borderId="5" xfId="0" applyFont="1" applyBorder="1" applyAlignment="1">
      <alignment horizontal="center" vertical="center"/>
    </xf>
    <xf numFmtId="164" fontId="21" fillId="0" borderId="1" xfId="0" applyFont="1" applyFill="1" applyBorder="1" applyAlignment="1">
      <alignment horizontal="left" vertical="center"/>
    </xf>
    <xf numFmtId="171" fontId="8" fillId="0" borderId="1" xfId="0" applyNumberFormat="1" applyFont="1" applyFill="1" applyBorder="1" applyAlignment="1">
      <alignment horizontal="center" vertical="center"/>
    </xf>
    <xf numFmtId="170" fontId="22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71" fontId="11" fillId="0" borderId="1" xfId="0" applyNumberFormat="1" applyFont="1" applyFill="1" applyBorder="1" applyAlignment="1">
      <alignment horizontal="center" vertical="center"/>
    </xf>
    <xf numFmtId="172" fontId="23" fillId="2" borderId="1" xfId="0" applyNumberFormat="1" applyFont="1" applyFill="1" applyBorder="1" applyAlignment="1">
      <alignment horizontal="center" vertical="center"/>
    </xf>
    <xf numFmtId="164" fontId="20" fillId="0" borderId="1" xfId="0" applyFont="1" applyBorder="1" applyAlignment="1">
      <alignment horizontal="center" vertical="center"/>
    </xf>
    <xf numFmtId="164" fontId="24" fillId="0" borderId="1" xfId="0" applyFont="1" applyFill="1" applyBorder="1" applyAlignment="1">
      <alignment horizontal="left" vertical="center"/>
    </xf>
    <xf numFmtId="170" fontId="8" fillId="0" borderId="1" xfId="21" applyNumberFormat="1" applyFont="1" applyFill="1" applyBorder="1" applyAlignment="1" applyProtection="1">
      <alignment horizontal="center" vertical="center"/>
      <protection/>
    </xf>
    <xf numFmtId="172" fontId="0" fillId="0" borderId="1" xfId="0" applyNumberFormat="1" applyBorder="1" applyAlignment="1">
      <alignment horizontal="center" vertical="center"/>
    </xf>
    <xf numFmtId="172" fontId="11" fillId="0" borderId="1" xfId="0" applyNumberFormat="1" applyFont="1" applyFill="1" applyBorder="1" applyAlignment="1">
      <alignment horizontal="center" vertical="center"/>
    </xf>
    <xf numFmtId="173" fontId="11" fillId="0" borderId="1" xfId="0" applyNumberFormat="1" applyFont="1" applyFill="1" applyBorder="1" applyAlignment="1">
      <alignment horizontal="center" vertical="center"/>
    </xf>
    <xf numFmtId="172" fontId="23" fillId="2" borderId="1" xfId="0" applyNumberFormat="1" applyFont="1" applyFill="1" applyBorder="1" applyAlignment="1">
      <alignment horizontal="center" vertical="center" wrapText="1"/>
    </xf>
    <xf numFmtId="171" fontId="8" fillId="0" borderId="1" xfId="19" applyNumberFormat="1" applyFont="1" applyFill="1" applyBorder="1" applyAlignment="1" applyProtection="1">
      <alignment horizontal="center" vertical="center"/>
      <protection/>
    </xf>
    <xf numFmtId="164" fontId="3" fillId="0" borderId="2" xfId="0" applyFont="1" applyBorder="1" applyAlignment="1">
      <alignment horizontal="center" vertical="center"/>
    </xf>
    <xf numFmtId="164" fontId="11" fillId="0" borderId="1" xfId="0" applyFont="1" applyBorder="1" applyAlignment="1">
      <alignment horizontal="left" vertical="center" wrapText="1"/>
    </xf>
    <xf numFmtId="171" fontId="16" fillId="0" borderId="0" xfId="0" applyNumberFormat="1" applyFont="1" applyBorder="1" applyAlignment="1">
      <alignment horizontal="center" vertical="center"/>
    </xf>
    <xf numFmtId="171" fontId="14" fillId="0" borderId="0" xfId="0" applyNumberFormat="1" applyFont="1" applyBorder="1" applyAlignment="1">
      <alignment horizontal="center" vertical="center"/>
    </xf>
    <xf numFmtId="170" fontId="16" fillId="0" borderId="0" xfId="0" applyNumberFormat="1" applyFont="1" applyBorder="1" applyAlignment="1">
      <alignment horizontal="center" vertical="center"/>
    </xf>
    <xf numFmtId="172" fontId="16" fillId="0" borderId="0" xfId="0" applyNumberFormat="1" applyFont="1" applyBorder="1" applyAlignment="1">
      <alignment horizontal="center" vertical="center"/>
    </xf>
    <xf numFmtId="173" fontId="16" fillId="0" borderId="0" xfId="0" applyNumberFormat="1" applyFont="1" applyBorder="1" applyAlignment="1">
      <alignment horizontal="center" vertical="center"/>
    </xf>
    <xf numFmtId="172" fontId="11" fillId="0" borderId="1" xfId="0" applyNumberFormat="1" applyFont="1" applyFill="1" applyBorder="1" applyAlignment="1">
      <alignment horizontal="center" vertical="center" wrapText="1"/>
    </xf>
    <xf numFmtId="170" fontId="11" fillId="0" borderId="2" xfId="0" applyNumberFormat="1" applyFont="1" applyFill="1" applyBorder="1" applyAlignment="1">
      <alignment horizontal="center" vertical="center" wrapText="1"/>
    </xf>
    <xf numFmtId="171" fontId="16" fillId="0" borderId="0" xfId="0" applyNumberFormat="1" applyFont="1" applyBorder="1" applyAlignment="1">
      <alignment vertical="top" wrapText="1"/>
    </xf>
    <xf numFmtId="164" fontId="3" fillId="0" borderId="0" xfId="0" applyFont="1" applyBorder="1" applyAlignment="1">
      <alignment horizontal="center" vertical="top" wrapText="1"/>
    </xf>
    <xf numFmtId="170" fontId="25" fillId="0" borderId="1" xfId="0" applyNumberFormat="1" applyFont="1" applyBorder="1" applyAlignment="1">
      <alignment horizontal="center" vertical="center"/>
    </xf>
    <xf numFmtId="171" fontId="16" fillId="0" borderId="0" xfId="0" applyNumberFormat="1" applyFont="1" applyBorder="1" applyAlignment="1">
      <alignment horizontal="center" vertical="top" wrapText="1"/>
    </xf>
    <xf numFmtId="164" fontId="11" fillId="0" borderId="1" xfId="0" applyFont="1" applyFill="1" applyBorder="1" applyAlignment="1">
      <alignment horizontal="left" vertical="center" wrapText="1"/>
    </xf>
    <xf numFmtId="171" fontId="16" fillId="0" borderId="0" xfId="0" applyNumberFormat="1" applyFont="1" applyFill="1" applyBorder="1" applyAlignment="1">
      <alignment horizontal="center" vertical="top" wrapText="1"/>
    </xf>
    <xf numFmtId="164" fontId="24" fillId="0" borderId="0" xfId="0" applyFont="1" applyFill="1" applyBorder="1" applyAlignment="1">
      <alignment horizontal="left" vertical="center"/>
    </xf>
    <xf numFmtId="164" fontId="3" fillId="0" borderId="0" xfId="0" applyFont="1" applyFill="1" applyBorder="1" applyAlignment="1">
      <alignment horizontal="center" vertical="top" wrapText="1"/>
    </xf>
    <xf numFmtId="169" fontId="22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26" fillId="0" borderId="0" xfId="0" applyFont="1" applyAlignment="1">
      <alignment/>
    </xf>
    <xf numFmtId="164" fontId="27" fillId="0" borderId="0" xfId="0" applyFont="1" applyBorder="1" applyAlignment="1">
      <alignment vertical="top"/>
    </xf>
    <xf numFmtId="164" fontId="16" fillId="0" borderId="1" xfId="0" applyFont="1" applyBorder="1" applyAlignment="1">
      <alignment horizontal="center" vertical="center" textRotation="90" wrapText="1"/>
    </xf>
    <xf numFmtId="170" fontId="11" fillId="0" borderId="5" xfId="0" applyNumberFormat="1" applyFont="1" applyFill="1" applyBorder="1" applyAlignment="1">
      <alignment horizontal="center" vertical="center" wrapText="1"/>
    </xf>
    <xf numFmtId="167" fontId="13" fillId="0" borderId="6" xfId="0" applyNumberFormat="1" applyFont="1" applyFill="1" applyBorder="1" applyAlignment="1">
      <alignment horizontal="center" vertical="center"/>
    </xf>
    <xf numFmtId="167" fontId="14" fillId="0" borderId="7" xfId="0" applyNumberFormat="1" applyFont="1" applyBorder="1" applyAlignment="1">
      <alignment horizontal="center" vertical="top" wrapText="1"/>
    </xf>
    <xf numFmtId="164" fontId="28" fillId="0" borderId="8" xfId="0" applyFont="1" applyBorder="1" applyAlignment="1">
      <alignment horizontal="center" vertical="center" textRotation="90"/>
    </xf>
    <xf numFmtId="164" fontId="8" fillId="0" borderId="9" xfId="0" applyFont="1" applyBorder="1" applyAlignment="1">
      <alignment horizontal="center" vertical="center"/>
    </xf>
    <xf numFmtId="169" fontId="18" fillId="0" borderId="9" xfId="0" applyNumberFormat="1" applyFont="1" applyFill="1" applyBorder="1" applyAlignment="1">
      <alignment horizontal="center" vertical="center"/>
    </xf>
    <xf numFmtId="169" fontId="18" fillId="0" borderId="10" xfId="0" applyNumberFormat="1" applyFont="1" applyFill="1" applyBorder="1" applyAlignment="1">
      <alignment horizontal="center" vertical="center"/>
    </xf>
    <xf numFmtId="164" fontId="21" fillId="0" borderId="11" xfId="0" applyFont="1" applyFill="1" applyBorder="1" applyAlignment="1">
      <alignment horizontal="left" vertical="center"/>
    </xf>
    <xf numFmtId="172" fontId="29" fillId="0" borderId="5" xfId="0" applyNumberFormat="1" applyFont="1" applyBorder="1" applyAlignment="1">
      <alignment horizontal="center" vertical="center"/>
    </xf>
    <xf numFmtId="172" fontId="29" fillId="0" borderId="12" xfId="0" applyNumberFormat="1" applyFont="1" applyBorder="1" applyAlignment="1">
      <alignment horizontal="center" vertical="center"/>
    </xf>
    <xf numFmtId="164" fontId="24" fillId="3" borderId="6" xfId="0" applyFont="1" applyFill="1" applyBorder="1" applyAlignment="1">
      <alignment horizontal="left" vertical="center"/>
    </xf>
    <xf numFmtId="172" fontId="29" fillId="3" borderId="1" xfId="0" applyNumberFormat="1" applyFont="1" applyFill="1" applyBorder="1" applyAlignment="1">
      <alignment horizontal="center" vertical="center"/>
    </xf>
    <xf numFmtId="172" fontId="29" fillId="3" borderId="13" xfId="0" applyNumberFormat="1" applyFont="1" applyFill="1" applyBorder="1" applyAlignment="1">
      <alignment horizontal="center" vertical="center"/>
    </xf>
    <xf numFmtId="164" fontId="24" fillId="0" borderId="6" xfId="0" applyFont="1" applyFill="1" applyBorder="1" applyAlignment="1">
      <alignment horizontal="left" vertical="center"/>
    </xf>
    <xf numFmtId="172" fontId="29" fillId="0" borderId="1" xfId="0" applyNumberFormat="1" applyFont="1" applyBorder="1" applyAlignment="1">
      <alignment horizontal="center" vertical="center"/>
    </xf>
    <xf numFmtId="172" fontId="29" fillId="0" borderId="13" xfId="0" applyNumberFormat="1" applyFont="1" applyBorder="1" applyAlignment="1">
      <alignment horizontal="center" vertical="center"/>
    </xf>
    <xf numFmtId="164" fontId="24" fillId="3" borderId="14" xfId="0" applyFont="1" applyFill="1" applyBorder="1" applyAlignment="1">
      <alignment horizontal="left" vertical="center"/>
    </xf>
    <xf numFmtId="164" fontId="21" fillId="3" borderId="6" xfId="0" applyFont="1" applyFill="1" applyBorder="1" applyAlignment="1">
      <alignment horizontal="left" vertical="center"/>
    </xf>
    <xf numFmtId="172" fontId="29" fillId="0" borderId="1" xfId="0" applyNumberFormat="1" applyFont="1" applyFill="1" applyBorder="1" applyAlignment="1">
      <alignment horizontal="center" vertical="center"/>
    </xf>
    <xf numFmtId="172" fontId="29" fillId="0" borderId="13" xfId="0" applyNumberFormat="1" applyFont="1" applyFill="1" applyBorder="1" applyAlignment="1">
      <alignment horizontal="center" vertical="center"/>
    </xf>
    <xf numFmtId="164" fontId="8" fillId="0" borderId="15" xfId="0" applyFont="1" applyBorder="1" applyAlignment="1">
      <alignment horizontal="center" vertical="center" wrapText="1"/>
    </xf>
    <xf numFmtId="164" fontId="30" fillId="0" borderId="16" xfId="0" applyFont="1" applyBorder="1" applyAlignment="1">
      <alignment horizontal="center" vertical="center"/>
    </xf>
    <xf numFmtId="164" fontId="31" fillId="0" borderId="4" xfId="0" applyFont="1" applyBorder="1" applyAlignment="1">
      <alignment vertical="center" textRotation="90"/>
    </xf>
    <xf numFmtId="164" fontId="31" fillId="0" borderId="5" xfId="0" applyFont="1" applyBorder="1" applyAlignment="1">
      <alignment vertical="center" textRotation="90"/>
    </xf>
    <xf numFmtId="164" fontId="32" fillId="0" borderId="0" xfId="0" applyFont="1" applyFill="1" applyBorder="1" applyAlignment="1">
      <alignment vertical="top"/>
    </xf>
    <xf numFmtId="164" fontId="33" fillId="0" borderId="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Procentowy 2" xfId="21"/>
    <cellStyle name="Procentowy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="95" zoomScaleNormal="95" zoomScaleSheetLayoutView="40" workbookViewId="0" topLeftCell="A40">
      <selection activeCell="E53" sqref="E53"/>
    </sheetView>
  </sheetViews>
  <sheetFormatPr defaultColWidth="8.796875" defaultRowHeight="14.25"/>
  <cols>
    <col min="1" max="1" width="4" style="0" customWidth="1"/>
    <col min="2" max="2" width="3.5" style="0" customWidth="1"/>
    <col min="3" max="3" width="10.19921875" style="1" customWidth="1"/>
    <col min="4" max="4" width="18.19921875" style="1" customWidth="1"/>
    <col min="5" max="5" width="48.09765625" style="0" customWidth="1"/>
    <col min="6" max="6" width="7.19921875" style="0" customWidth="1"/>
    <col min="7" max="7" width="7.3984375" style="0" customWidth="1"/>
    <col min="8" max="8" width="6.5" style="0" customWidth="1"/>
    <col min="9" max="9" width="8" style="0" customWidth="1"/>
    <col min="10" max="10" width="8.69921875" style="0" customWidth="1"/>
    <col min="11" max="11" width="7.796875" style="0" customWidth="1"/>
    <col min="12" max="12" width="12.19921875" style="0" customWidth="1"/>
    <col min="13" max="14" width="11.296875" style="0" customWidth="1"/>
  </cols>
  <sheetData>
    <row r="1" spans="1:13" ht="20.25" customHeight="1">
      <c r="A1" s="2" t="s">
        <v>0</v>
      </c>
      <c r="B1" s="2"/>
      <c r="C1" s="3"/>
      <c r="D1" s="3"/>
      <c r="E1" s="4"/>
      <c r="J1" s="5"/>
      <c r="K1" s="5"/>
      <c r="L1" s="6" t="s">
        <v>1</v>
      </c>
      <c r="M1" s="6"/>
    </row>
    <row r="2" spans="1:13" ht="20.25" customHeight="1">
      <c r="A2" s="2" t="s">
        <v>2</v>
      </c>
      <c r="B2" s="2"/>
      <c r="C2" s="3"/>
      <c r="D2" s="3"/>
      <c r="E2" s="7"/>
      <c r="F2" s="8"/>
      <c r="G2" s="9"/>
      <c r="H2" s="5"/>
      <c r="I2" s="5"/>
      <c r="J2" s="5"/>
      <c r="K2" s="5"/>
      <c r="L2" s="10" t="s">
        <v>3</v>
      </c>
      <c r="M2" s="11"/>
    </row>
    <row r="3" spans="1:13" ht="18.75" customHeight="1">
      <c r="A3" s="2" t="s">
        <v>4</v>
      </c>
      <c r="B3" s="2"/>
      <c r="C3" s="3"/>
      <c r="D3" s="3"/>
      <c r="E3" s="7"/>
      <c r="F3" s="8"/>
      <c r="G3" s="9"/>
      <c r="H3" s="5"/>
      <c r="I3" s="5"/>
      <c r="J3" s="5"/>
      <c r="K3" s="5"/>
      <c r="L3" s="12" t="s">
        <v>5</v>
      </c>
      <c r="M3" s="13"/>
    </row>
    <row r="4" spans="1:13" ht="17.25" customHeight="1">
      <c r="A4" s="14" t="s">
        <v>6</v>
      </c>
      <c r="B4" s="15"/>
      <c r="C4" s="16"/>
      <c r="D4" s="16"/>
      <c r="E4" s="4"/>
      <c r="F4" s="17"/>
      <c r="G4" s="18"/>
      <c r="H4" s="5"/>
      <c r="I4" s="5"/>
      <c r="J4" s="5"/>
      <c r="K4" s="5"/>
      <c r="L4" t="s">
        <v>7</v>
      </c>
      <c r="M4" s="13"/>
    </row>
    <row r="5" spans="1:13" ht="18.75" customHeight="1">
      <c r="A5" s="15" t="s">
        <v>8</v>
      </c>
      <c r="B5" s="15"/>
      <c r="C5" s="16"/>
      <c r="D5" s="16"/>
      <c r="E5" s="4"/>
      <c r="F5" s="4"/>
      <c r="G5" s="19"/>
      <c r="H5" s="5"/>
      <c r="I5" s="5"/>
      <c r="J5" s="5"/>
      <c r="K5" s="5"/>
      <c r="L5" s="4" t="s">
        <v>9</v>
      </c>
      <c r="M5" s="13"/>
    </row>
    <row r="6" spans="1:13" ht="18" customHeight="1">
      <c r="A6" s="15" t="s">
        <v>10</v>
      </c>
      <c r="B6" s="15"/>
      <c r="C6" s="16"/>
      <c r="D6" s="16"/>
      <c r="E6" s="4"/>
      <c r="F6" s="20" t="s">
        <v>11</v>
      </c>
      <c r="G6" s="9"/>
      <c r="H6" s="5"/>
      <c r="I6" s="5"/>
      <c r="J6" s="5"/>
      <c r="K6" s="5"/>
      <c r="L6" t="s">
        <v>12</v>
      </c>
      <c r="M6" s="5"/>
    </row>
    <row r="7" spans="1:13" ht="18" customHeight="1">
      <c r="A7" s="15" t="s">
        <v>13</v>
      </c>
      <c r="B7" s="15"/>
      <c r="C7" s="16"/>
      <c r="D7" s="16"/>
      <c r="E7" s="21"/>
      <c r="F7" s="20" t="s">
        <v>14</v>
      </c>
      <c r="G7" s="9"/>
      <c r="H7" s="5"/>
      <c r="I7" s="5"/>
      <c r="J7" s="5"/>
      <c r="K7" s="5"/>
      <c r="M7" s="22"/>
    </row>
    <row r="8" spans="1:13" ht="15" customHeight="1">
      <c r="A8" s="23" t="s">
        <v>15</v>
      </c>
      <c r="B8" s="15"/>
      <c r="C8" s="16"/>
      <c r="D8" s="16"/>
      <c r="E8" s="21"/>
      <c r="F8" s="5"/>
      <c r="G8" s="19"/>
      <c r="H8" s="5"/>
      <c r="I8" s="5"/>
      <c r="J8" s="5"/>
      <c r="K8" s="5"/>
      <c r="M8" s="22"/>
    </row>
    <row r="9" spans="1:13" ht="4.5" customHeight="1">
      <c r="A9" s="23"/>
      <c r="B9" s="15"/>
      <c r="C9" s="16"/>
      <c r="D9" s="16"/>
      <c r="E9" s="21"/>
      <c r="F9" s="5"/>
      <c r="G9" s="19"/>
      <c r="H9" s="5"/>
      <c r="I9" s="5"/>
      <c r="J9" s="5"/>
      <c r="K9" s="5"/>
      <c r="M9" s="22"/>
    </row>
    <row r="10" spans="1:12" s="30" customFormat="1" ht="18" customHeight="1">
      <c r="A10" s="24"/>
      <c r="B10" s="25"/>
      <c r="C10" s="26" t="s">
        <v>16</v>
      </c>
      <c r="D10" s="26"/>
      <c r="E10" s="25"/>
      <c r="F10" s="27"/>
      <c r="G10" s="27"/>
      <c r="H10" s="27"/>
      <c r="I10" s="27"/>
      <c r="J10" s="27"/>
      <c r="K10" s="28"/>
      <c r="L10" s="29"/>
    </row>
    <row r="11" spans="1:12" s="30" customFormat="1" ht="28.5" customHeight="1">
      <c r="A11" s="31" t="s">
        <v>17</v>
      </c>
      <c r="B11" s="32" t="s">
        <v>18</v>
      </c>
      <c r="C11" s="33" t="s">
        <v>19</v>
      </c>
      <c r="D11" s="34" t="s">
        <v>20</v>
      </c>
      <c r="E11" s="35" t="s">
        <v>21</v>
      </c>
      <c r="F11" s="36" t="s">
        <v>22</v>
      </c>
      <c r="G11" s="36" t="s">
        <v>23</v>
      </c>
      <c r="H11" s="36" t="s">
        <v>24</v>
      </c>
      <c r="I11" s="36" t="s">
        <v>25</v>
      </c>
      <c r="J11" s="36" t="s">
        <v>26</v>
      </c>
      <c r="K11" s="36" t="s">
        <v>27</v>
      </c>
      <c r="L11" s="37" t="s">
        <v>28</v>
      </c>
    </row>
    <row r="12" spans="1:12" s="30" customFormat="1" ht="28.5" customHeight="1">
      <c r="A12" s="31"/>
      <c r="B12" s="32"/>
      <c r="C12" s="38" t="s">
        <v>29</v>
      </c>
      <c r="D12" s="34"/>
      <c r="E12" s="39" t="s">
        <v>30</v>
      </c>
      <c r="F12" s="36"/>
      <c r="G12" s="36"/>
      <c r="H12" s="36"/>
      <c r="I12" s="36"/>
      <c r="J12" s="36"/>
      <c r="K12" s="36"/>
      <c r="L12" s="37">
        <v>21</v>
      </c>
    </row>
    <row r="13" spans="1:12" s="30" customFormat="1" ht="22.5" customHeight="1">
      <c r="A13" s="31"/>
      <c r="B13" s="32"/>
      <c r="C13" s="40" t="s">
        <v>31</v>
      </c>
      <c r="D13" s="34"/>
      <c r="E13" s="41" t="s">
        <v>32</v>
      </c>
      <c r="F13" s="36"/>
      <c r="G13" s="36"/>
      <c r="H13" s="36"/>
      <c r="I13" s="36"/>
      <c r="J13" s="36"/>
      <c r="K13" s="36"/>
      <c r="L13" s="42" t="s">
        <v>33</v>
      </c>
    </row>
    <row r="14" spans="1:12" ht="24.75" customHeight="1">
      <c r="A14" s="43">
        <v>1</v>
      </c>
      <c r="B14" s="44">
        <v>1</v>
      </c>
      <c r="C14" s="45" t="s">
        <v>34</v>
      </c>
      <c r="D14" s="46" t="s">
        <v>35</v>
      </c>
      <c r="E14" s="46" t="s">
        <v>36</v>
      </c>
      <c r="F14" s="47">
        <v>0</v>
      </c>
      <c r="G14" s="47">
        <v>0</v>
      </c>
      <c r="H14" s="48">
        <v>0</v>
      </c>
      <c r="I14" s="49">
        <v>0</v>
      </c>
      <c r="J14" s="49">
        <v>0</v>
      </c>
      <c r="K14" s="50">
        <v>0</v>
      </c>
      <c r="L14" s="51">
        <v>0.2916666666666667</v>
      </c>
    </row>
    <row r="15" spans="1:12" ht="24.75" customHeight="1">
      <c r="A15" s="44">
        <v>2</v>
      </c>
      <c r="B15" s="44">
        <v>2</v>
      </c>
      <c r="C15" s="52" t="s">
        <v>37</v>
      </c>
      <c r="D15" s="53" t="s">
        <v>38</v>
      </c>
      <c r="E15" s="53" t="s">
        <v>39</v>
      </c>
      <c r="F15" s="47">
        <v>0.9</v>
      </c>
      <c r="G15" s="47">
        <f aca="true" t="shared" si="0" ref="G15:G27">G16+F15</f>
        <v>16.2</v>
      </c>
      <c r="H15" s="54">
        <v>3</v>
      </c>
      <c r="I15" s="55">
        <f aca="true" t="shared" si="1" ref="I15:I27">SUM(H15/24)/60</f>
        <v>0.0020833333333333333</v>
      </c>
      <c r="J15" s="56">
        <f aca="true" t="shared" si="2" ref="J15:J27">J16+I15</f>
        <v>0.03125</v>
      </c>
      <c r="K15" s="57">
        <f aca="true" t="shared" si="3" ref="K15:K27">F15/H15*60</f>
        <v>18</v>
      </c>
      <c r="L15" s="58">
        <f aca="true" t="shared" si="4" ref="L15:L27">L14+$I15</f>
        <v>0.29375</v>
      </c>
    </row>
    <row r="16" spans="1:12" ht="24.75" customHeight="1">
      <c r="A16" s="43">
        <v>3</v>
      </c>
      <c r="B16" s="44">
        <v>3</v>
      </c>
      <c r="C16" s="52" t="s">
        <v>40</v>
      </c>
      <c r="D16" s="53" t="s">
        <v>41</v>
      </c>
      <c r="E16" s="53" t="s">
        <v>42</v>
      </c>
      <c r="F16" s="47">
        <v>1</v>
      </c>
      <c r="G16" s="47">
        <f t="shared" si="0"/>
        <v>15.3</v>
      </c>
      <c r="H16" s="54">
        <v>1</v>
      </c>
      <c r="I16" s="55">
        <f t="shared" si="1"/>
        <v>0.0006944444444444444</v>
      </c>
      <c r="J16" s="56">
        <f t="shared" si="2"/>
        <v>0.029166666666666667</v>
      </c>
      <c r="K16" s="57">
        <f t="shared" si="3"/>
        <v>60</v>
      </c>
      <c r="L16" s="58">
        <f t="shared" si="4"/>
        <v>0.29444444444444445</v>
      </c>
    </row>
    <row r="17" spans="1:12" ht="24.75" customHeight="1">
      <c r="A17" s="44">
        <v>4</v>
      </c>
      <c r="B17" s="44">
        <v>4</v>
      </c>
      <c r="C17" s="52" t="s">
        <v>40</v>
      </c>
      <c r="D17" s="53" t="s">
        <v>41</v>
      </c>
      <c r="E17" s="53" t="s">
        <v>43</v>
      </c>
      <c r="F17" s="47">
        <v>1.8</v>
      </c>
      <c r="G17" s="47">
        <f t="shared" si="0"/>
        <v>14.3</v>
      </c>
      <c r="H17" s="54">
        <v>2</v>
      </c>
      <c r="I17" s="55">
        <f t="shared" si="1"/>
        <v>0.0013888888888888887</v>
      </c>
      <c r="J17" s="56">
        <f t="shared" si="2"/>
        <v>0.02847222222222222</v>
      </c>
      <c r="K17" s="57">
        <f t="shared" si="3"/>
        <v>54</v>
      </c>
      <c r="L17" s="58">
        <f t="shared" si="4"/>
        <v>0.29583333333333334</v>
      </c>
    </row>
    <row r="18" spans="1:12" ht="24.75" customHeight="1">
      <c r="A18" s="43">
        <v>5</v>
      </c>
      <c r="B18" s="44">
        <v>5</v>
      </c>
      <c r="C18" s="52" t="s">
        <v>40</v>
      </c>
      <c r="D18" s="53" t="s">
        <v>44</v>
      </c>
      <c r="E18" s="53" t="s">
        <v>44</v>
      </c>
      <c r="F18" s="47">
        <v>0.6</v>
      </c>
      <c r="G18" s="47">
        <f t="shared" si="0"/>
        <v>12.5</v>
      </c>
      <c r="H18" s="54">
        <v>2</v>
      </c>
      <c r="I18" s="55">
        <f t="shared" si="1"/>
        <v>0.0013888888888888887</v>
      </c>
      <c r="J18" s="56">
        <f t="shared" si="2"/>
        <v>0.027083333333333334</v>
      </c>
      <c r="K18" s="57">
        <f t="shared" si="3"/>
        <v>18</v>
      </c>
      <c r="L18" s="58">
        <f t="shared" si="4"/>
        <v>0.2972222222222222</v>
      </c>
    </row>
    <row r="19" spans="1:12" ht="24.75" customHeight="1">
      <c r="A19" s="44">
        <v>6</v>
      </c>
      <c r="B19" s="44">
        <v>6</v>
      </c>
      <c r="C19" s="52" t="s">
        <v>40</v>
      </c>
      <c r="D19" s="53" t="s">
        <v>41</v>
      </c>
      <c r="E19" s="53" t="s">
        <v>45</v>
      </c>
      <c r="F19" s="47">
        <v>1.7</v>
      </c>
      <c r="G19" s="47">
        <f t="shared" si="0"/>
        <v>11.9</v>
      </c>
      <c r="H19" s="54">
        <v>4</v>
      </c>
      <c r="I19" s="55">
        <f t="shared" si="1"/>
        <v>0.0027777777777777775</v>
      </c>
      <c r="J19" s="56">
        <f t="shared" si="2"/>
        <v>0.025694444444444443</v>
      </c>
      <c r="K19" s="57">
        <f t="shared" si="3"/>
        <v>25.5</v>
      </c>
      <c r="L19" s="58">
        <f t="shared" si="4"/>
        <v>0.3</v>
      </c>
    </row>
    <row r="20" spans="1:12" ht="24.75" customHeight="1">
      <c r="A20" s="43">
        <v>7</v>
      </c>
      <c r="B20" s="44">
        <v>7</v>
      </c>
      <c r="C20" s="52" t="s">
        <v>46</v>
      </c>
      <c r="D20" s="46" t="s">
        <v>47</v>
      </c>
      <c r="E20" s="46" t="s">
        <v>48</v>
      </c>
      <c r="F20" s="47">
        <v>0.6</v>
      </c>
      <c r="G20" s="47">
        <f t="shared" si="0"/>
        <v>10.200000000000001</v>
      </c>
      <c r="H20" s="54">
        <v>8</v>
      </c>
      <c r="I20" s="55">
        <f t="shared" si="1"/>
        <v>0.005555555555555555</v>
      </c>
      <c r="J20" s="56">
        <f t="shared" si="2"/>
        <v>0.022916666666666665</v>
      </c>
      <c r="K20" s="57">
        <f t="shared" si="3"/>
        <v>4.5</v>
      </c>
      <c r="L20" s="58">
        <f t="shared" si="4"/>
        <v>0.3055555555555556</v>
      </c>
    </row>
    <row r="21" spans="1:12" ht="24.75" customHeight="1">
      <c r="A21" s="44">
        <v>8</v>
      </c>
      <c r="B21" s="44">
        <v>8</v>
      </c>
      <c r="C21" s="52" t="s">
        <v>46</v>
      </c>
      <c r="D21" s="46" t="s">
        <v>47</v>
      </c>
      <c r="E21" s="46" t="s">
        <v>49</v>
      </c>
      <c r="F21" s="59">
        <v>2</v>
      </c>
      <c r="G21" s="47">
        <f t="shared" si="0"/>
        <v>9.600000000000001</v>
      </c>
      <c r="H21" s="54">
        <v>2</v>
      </c>
      <c r="I21" s="55">
        <f t="shared" si="1"/>
        <v>0.0013888888888888887</v>
      </c>
      <c r="J21" s="56">
        <f t="shared" si="2"/>
        <v>0.017361111111111112</v>
      </c>
      <c r="K21" s="57">
        <f t="shared" si="3"/>
        <v>60</v>
      </c>
      <c r="L21" s="58">
        <f t="shared" si="4"/>
        <v>0.30694444444444446</v>
      </c>
    </row>
    <row r="22" spans="1:12" ht="24.75" customHeight="1">
      <c r="A22" s="43">
        <v>9</v>
      </c>
      <c r="B22" s="44">
        <v>9</v>
      </c>
      <c r="C22" s="52" t="s">
        <v>50</v>
      </c>
      <c r="D22" s="46" t="s">
        <v>51</v>
      </c>
      <c r="E22" s="53" t="s">
        <v>52</v>
      </c>
      <c r="F22" s="59">
        <v>1.2</v>
      </c>
      <c r="G22" s="47">
        <f t="shared" si="0"/>
        <v>7.6000000000000005</v>
      </c>
      <c r="H22" s="54">
        <v>4</v>
      </c>
      <c r="I22" s="55">
        <f t="shared" si="1"/>
        <v>0.0027777777777777775</v>
      </c>
      <c r="J22" s="56">
        <f t="shared" si="2"/>
        <v>0.01597222222222222</v>
      </c>
      <c r="K22" s="57">
        <f t="shared" si="3"/>
        <v>18</v>
      </c>
      <c r="L22" s="58">
        <f t="shared" si="4"/>
        <v>0.30972222222222223</v>
      </c>
    </row>
    <row r="23" spans="1:12" ht="24.75" customHeight="1">
      <c r="A23" s="44">
        <v>10</v>
      </c>
      <c r="B23" s="44">
        <v>10</v>
      </c>
      <c r="C23" s="52" t="s">
        <v>50</v>
      </c>
      <c r="D23" s="46" t="s">
        <v>51</v>
      </c>
      <c r="E23" s="53" t="s">
        <v>53</v>
      </c>
      <c r="F23" s="59">
        <v>1.2</v>
      </c>
      <c r="G23" s="47">
        <f t="shared" si="0"/>
        <v>6.4</v>
      </c>
      <c r="H23" s="54">
        <v>3</v>
      </c>
      <c r="I23" s="55">
        <f t="shared" si="1"/>
        <v>0.0020833333333333333</v>
      </c>
      <c r="J23" s="56">
        <f t="shared" si="2"/>
        <v>0.013194444444444444</v>
      </c>
      <c r="K23" s="57">
        <f t="shared" si="3"/>
        <v>23.999999999999996</v>
      </c>
      <c r="L23" s="58">
        <f t="shared" si="4"/>
        <v>0.31180555555555556</v>
      </c>
    </row>
    <row r="24" spans="1:12" ht="24.75" customHeight="1">
      <c r="A24" s="44">
        <v>12</v>
      </c>
      <c r="B24" s="44">
        <v>12</v>
      </c>
      <c r="C24" s="52" t="s">
        <v>54</v>
      </c>
      <c r="D24" s="53" t="s">
        <v>55</v>
      </c>
      <c r="E24" s="53" t="s">
        <v>56</v>
      </c>
      <c r="F24" s="59">
        <v>0.4</v>
      </c>
      <c r="G24" s="47">
        <f t="shared" si="0"/>
        <v>5.2</v>
      </c>
      <c r="H24" s="54">
        <v>5</v>
      </c>
      <c r="I24" s="55">
        <f t="shared" si="1"/>
        <v>0.0034722222222222225</v>
      </c>
      <c r="J24" s="56">
        <f t="shared" si="2"/>
        <v>0.011111111111111112</v>
      </c>
      <c r="K24" s="57">
        <f t="shared" si="3"/>
        <v>4.8</v>
      </c>
      <c r="L24" s="58">
        <f t="shared" si="4"/>
        <v>0.31527777777777777</v>
      </c>
    </row>
    <row r="25" spans="1:12" ht="24.75" customHeight="1">
      <c r="A25" s="43">
        <v>13</v>
      </c>
      <c r="B25" s="44">
        <v>13</v>
      </c>
      <c r="C25" s="52" t="s">
        <v>54</v>
      </c>
      <c r="D25" s="53" t="s">
        <v>55</v>
      </c>
      <c r="E25" s="53" t="s">
        <v>57</v>
      </c>
      <c r="F25" s="59">
        <v>1.8</v>
      </c>
      <c r="G25" s="47">
        <f t="shared" si="0"/>
        <v>4.8</v>
      </c>
      <c r="H25" s="54">
        <v>2</v>
      </c>
      <c r="I25" s="55">
        <f t="shared" si="1"/>
        <v>0.0013888888888888887</v>
      </c>
      <c r="J25" s="56">
        <f t="shared" si="2"/>
        <v>0.007638888888888889</v>
      </c>
      <c r="K25" s="57">
        <f t="shared" si="3"/>
        <v>54</v>
      </c>
      <c r="L25" s="58">
        <f t="shared" si="4"/>
        <v>0.31666666666666665</v>
      </c>
    </row>
    <row r="26" spans="1:12" ht="24.75" customHeight="1">
      <c r="A26" s="44">
        <v>14</v>
      </c>
      <c r="B26" s="44">
        <v>14</v>
      </c>
      <c r="C26" s="52" t="s">
        <v>34</v>
      </c>
      <c r="D26" s="46" t="s">
        <v>35</v>
      </c>
      <c r="E26" s="46" t="s">
        <v>58</v>
      </c>
      <c r="F26" s="59">
        <v>1.7</v>
      </c>
      <c r="G26" s="47">
        <f t="shared" si="0"/>
        <v>3</v>
      </c>
      <c r="H26" s="54">
        <v>4</v>
      </c>
      <c r="I26" s="55">
        <f t="shared" si="1"/>
        <v>0.0027777777777777775</v>
      </c>
      <c r="J26" s="56">
        <f t="shared" si="2"/>
        <v>0.00625</v>
      </c>
      <c r="K26" s="57">
        <f t="shared" si="3"/>
        <v>25.5</v>
      </c>
      <c r="L26" s="58">
        <f t="shared" si="4"/>
        <v>0.3194444444444444</v>
      </c>
    </row>
    <row r="27" spans="1:12" ht="24.75" customHeight="1">
      <c r="A27" s="43">
        <v>15</v>
      </c>
      <c r="B27" s="44">
        <v>15</v>
      </c>
      <c r="C27" s="52" t="s">
        <v>34</v>
      </c>
      <c r="D27" s="46" t="s">
        <v>35</v>
      </c>
      <c r="E27" s="46" t="s">
        <v>36</v>
      </c>
      <c r="F27" s="47">
        <v>1.3</v>
      </c>
      <c r="G27" s="47">
        <f t="shared" si="0"/>
        <v>1.3</v>
      </c>
      <c r="H27" s="54">
        <v>5</v>
      </c>
      <c r="I27" s="55">
        <f t="shared" si="1"/>
        <v>0.0034722222222222225</v>
      </c>
      <c r="J27" s="56">
        <f t="shared" si="2"/>
        <v>0.003472222222222222</v>
      </c>
      <c r="K27" s="57">
        <f t="shared" si="3"/>
        <v>15.600000000000001</v>
      </c>
      <c r="L27" s="58">
        <f t="shared" si="4"/>
        <v>0.3229166666666667</v>
      </c>
    </row>
    <row r="28" spans="1:12" ht="13.5" customHeight="1">
      <c r="A28" s="60">
        <v>16</v>
      </c>
      <c r="B28" s="61" t="s">
        <v>59</v>
      </c>
      <c r="C28" s="61"/>
      <c r="D28" s="61"/>
      <c r="E28" s="61"/>
      <c r="F28" s="62"/>
      <c r="G28" s="63"/>
      <c r="H28" s="64"/>
      <c r="I28" s="65"/>
      <c r="J28" s="65"/>
      <c r="K28" s="66"/>
      <c r="L28" s="67">
        <f>SUM($L27-$L14)</f>
        <v>0.03125</v>
      </c>
    </row>
    <row r="29" spans="1:12" ht="13.5" customHeight="1">
      <c r="A29" s="68">
        <v>17</v>
      </c>
      <c r="B29" s="61" t="s">
        <v>60</v>
      </c>
      <c r="C29" s="61"/>
      <c r="D29" s="61"/>
      <c r="E29" s="61"/>
      <c r="F29" s="69"/>
      <c r="G29" s="69"/>
      <c r="H29" s="69"/>
      <c r="I29" s="69"/>
      <c r="J29" s="69"/>
      <c r="K29" s="70"/>
      <c r="L29" s="71">
        <f>SUM(L28*24*60)</f>
        <v>45</v>
      </c>
    </row>
    <row r="30" spans="1:12" ht="13.5" customHeight="1">
      <c r="A30" s="60">
        <v>18</v>
      </c>
      <c r="B30" s="61" t="s">
        <v>61</v>
      </c>
      <c r="C30" s="61"/>
      <c r="D30" s="61"/>
      <c r="E30" s="61"/>
      <c r="F30" s="72"/>
      <c r="G30" s="70"/>
      <c r="H30" s="70"/>
      <c r="I30" s="70"/>
      <c r="J30" s="70"/>
      <c r="K30" s="70"/>
      <c r="L30" s="43">
        <v>14</v>
      </c>
    </row>
    <row r="31" spans="1:12" ht="16.5" customHeight="1">
      <c r="A31" s="68">
        <v>19</v>
      </c>
      <c r="B31" s="73" t="s">
        <v>62</v>
      </c>
      <c r="C31" s="73"/>
      <c r="D31" s="73"/>
      <c r="E31" s="73"/>
      <c r="F31" s="74"/>
      <c r="G31" s="75"/>
      <c r="H31" s="76"/>
      <c r="I31" s="76"/>
      <c r="J31" s="76"/>
      <c r="K31" s="76"/>
      <c r="L31" s="77" t="s">
        <v>33</v>
      </c>
    </row>
    <row r="32" spans="1:12" ht="13.5" customHeight="1">
      <c r="A32" s="60">
        <v>20</v>
      </c>
      <c r="B32" s="61" t="s">
        <v>63</v>
      </c>
      <c r="C32" s="61"/>
      <c r="D32" s="61"/>
      <c r="E32" s="61"/>
      <c r="F32" s="74"/>
      <c r="G32" s="76"/>
      <c r="H32" s="76"/>
      <c r="I32" s="76"/>
      <c r="J32" s="76"/>
      <c r="K32" s="76"/>
      <c r="L32" s="43">
        <v>183</v>
      </c>
    </row>
    <row r="33" spans="1:12" ht="13.5" customHeight="1">
      <c r="A33" s="68">
        <v>21</v>
      </c>
      <c r="B33" s="61" t="s">
        <v>64</v>
      </c>
      <c r="C33" s="61"/>
      <c r="D33" s="61"/>
      <c r="E33" s="61"/>
      <c r="F33" s="69"/>
      <c r="G33" s="69"/>
      <c r="H33" s="69"/>
      <c r="I33" s="69"/>
      <c r="J33" s="69"/>
      <c r="K33" s="70"/>
      <c r="L33" s="78">
        <f>($G27-$G14)/(L$29-(L$30-2)*0.33)*60</f>
        <v>1.9005847953216377</v>
      </c>
    </row>
    <row r="34" spans="1:12" ht="13.5" customHeight="1">
      <c r="A34" s="60">
        <v>22</v>
      </c>
      <c r="B34" s="61" t="s">
        <v>65</v>
      </c>
      <c r="C34" s="61"/>
      <c r="D34" s="61"/>
      <c r="E34" s="61"/>
      <c r="F34" s="69"/>
      <c r="G34" s="69"/>
      <c r="H34" s="69"/>
      <c r="I34" s="69"/>
      <c r="J34" s="69"/>
      <c r="K34" s="70"/>
      <c r="L34" s="78">
        <f>($G27-$G14)/L29*60</f>
        <v>1.7333333333333334</v>
      </c>
    </row>
    <row r="35" spans="1:12" ht="15" customHeight="1">
      <c r="A35" s="68">
        <v>23</v>
      </c>
      <c r="B35" s="61" t="s">
        <v>66</v>
      </c>
      <c r="C35" s="61"/>
      <c r="D35" s="61"/>
      <c r="E35" s="61"/>
      <c r="F35" s="79">
        <f>SUM(L35:L35)</f>
        <v>237.9</v>
      </c>
      <c r="G35" s="79"/>
      <c r="H35" s="79"/>
      <c r="I35" s="79"/>
      <c r="J35" s="79"/>
      <c r="K35" s="28"/>
      <c r="L35" s="80">
        <f>($G27-$G14)*L32</f>
        <v>237.9</v>
      </c>
    </row>
    <row r="37" spans="1:13" ht="17.25" customHeight="1">
      <c r="A37" s="23"/>
      <c r="B37" s="15"/>
      <c r="C37" s="26" t="s">
        <v>67</v>
      </c>
      <c r="D37" s="26"/>
      <c r="E37" s="21"/>
      <c r="F37" s="5"/>
      <c r="G37" s="19"/>
      <c r="H37" s="5"/>
      <c r="I37" s="5"/>
      <c r="J37" s="5"/>
      <c r="K37" s="5"/>
      <c r="M37" s="22"/>
    </row>
    <row r="38" spans="1:11" ht="3" customHeight="1">
      <c r="A38" s="23"/>
      <c r="B38" s="4"/>
      <c r="C38" s="81"/>
      <c r="D38" s="81"/>
      <c r="E38" s="82"/>
      <c r="F38" s="83"/>
      <c r="G38" s="83"/>
      <c r="H38" s="5"/>
      <c r="I38" s="5"/>
      <c r="J38" s="5"/>
      <c r="K38" s="5"/>
    </row>
    <row r="39" spans="1:14" ht="25.5" customHeight="1">
      <c r="A39" s="31" t="s">
        <v>17</v>
      </c>
      <c r="B39" s="84" t="s">
        <v>18</v>
      </c>
      <c r="C39" s="33" t="s">
        <v>19</v>
      </c>
      <c r="D39" s="34" t="s">
        <v>20</v>
      </c>
      <c r="E39" s="35" t="s">
        <v>21</v>
      </c>
      <c r="F39" s="36" t="s">
        <v>22</v>
      </c>
      <c r="G39" s="36" t="s">
        <v>23</v>
      </c>
      <c r="H39" s="36" t="s">
        <v>24</v>
      </c>
      <c r="I39" s="36" t="s">
        <v>25</v>
      </c>
      <c r="J39" s="36" t="s">
        <v>26</v>
      </c>
      <c r="K39" s="36" t="s">
        <v>27</v>
      </c>
      <c r="L39" s="37" t="s">
        <v>28</v>
      </c>
      <c r="M39" s="37" t="s">
        <v>28</v>
      </c>
      <c r="N39" s="37" t="s">
        <v>28</v>
      </c>
    </row>
    <row r="40" spans="1:14" ht="27" customHeight="1">
      <c r="A40" s="31"/>
      <c r="B40" s="84"/>
      <c r="C40" s="38" t="s">
        <v>29</v>
      </c>
      <c r="D40" s="34"/>
      <c r="E40" s="39" t="s">
        <v>30</v>
      </c>
      <c r="F40" s="36"/>
      <c r="G40" s="36"/>
      <c r="H40" s="36"/>
      <c r="I40" s="36"/>
      <c r="J40" s="36"/>
      <c r="K40" s="36"/>
      <c r="L40" s="37">
        <v>22</v>
      </c>
      <c r="M40" s="37">
        <v>23</v>
      </c>
      <c r="N40" s="37">
        <v>24</v>
      </c>
    </row>
    <row r="41" spans="1:14" ht="23.25" customHeight="1">
      <c r="A41" s="31"/>
      <c r="B41" s="84"/>
      <c r="C41" s="40" t="s">
        <v>31</v>
      </c>
      <c r="D41" s="34"/>
      <c r="E41" s="41" t="s">
        <v>32</v>
      </c>
      <c r="F41" s="36"/>
      <c r="G41" s="36"/>
      <c r="H41" s="36"/>
      <c r="I41" s="36"/>
      <c r="J41" s="36"/>
      <c r="K41" s="36"/>
      <c r="L41" s="42" t="s">
        <v>33</v>
      </c>
      <c r="M41" s="42" t="s">
        <v>68</v>
      </c>
      <c r="N41" s="42" t="s">
        <v>69</v>
      </c>
    </row>
    <row r="42" spans="1:14" ht="19.5">
      <c r="A42" s="43">
        <v>1</v>
      </c>
      <c r="B42" s="44">
        <v>1</v>
      </c>
      <c r="C42" s="52" t="s">
        <v>34</v>
      </c>
      <c r="D42" s="46" t="s">
        <v>35</v>
      </c>
      <c r="E42" s="46" t="s">
        <v>36</v>
      </c>
      <c r="F42" s="47">
        <v>0</v>
      </c>
      <c r="G42" s="47">
        <v>0</v>
      </c>
      <c r="H42" s="48">
        <v>0</v>
      </c>
      <c r="I42" s="49">
        <v>0</v>
      </c>
      <c r="J42" s="49">
        <v>0</v>
      </c>
      <c r="K42" s="50">
        <v>0</v>
      </c>
      <c r="L42" s="51">
        <v>0.5659722222222222</v>
      </c>
      <c r="M42" s="51">
        <v>0.5972222222222222</v>
      </c>
      <c r="N42" s="51">
        <v>0.6319444444444444</v>
      </c>
    </row>
    <row r="43" spans="1:14" ht="19.5">
      <c r="A43" s="44">
        <v>2</v>
      </c>
      <c r="B43" s="44">
        <v>2</v>
      </c>
      <c r="C43" s="52" t="s">
        <v>34</v>
      </c>
      <c r="D43" s="46" t="s">
        <v>35</v>
      </c>
      <c r="E43" s="46" t="s">
        <v>58</v>
      </c>
      <c r="F43" s="59">
        <v>1.7</v>
      </c>
      <c r="G43" s="47">
        <f aca="true" t="shared" si="5" ref="G43:G52">G42+F43</f>
        <v>1.7</v>
      </c>
      <c r="H43" s="54">
        <v>4</v>
      </c>
      <c r="I43" s="55">
        <f aca="true" t="shared" si="6" ref="I43:I55">SUM(H43/24)/60</f>
        <v>0.0027777777777777775</v>
      </c>
      <c r="J43" s="56">
        <f aca="true" t="shared" si="7" ref="J43:J51">J42+I43</f>
        <v>0.0027777777777777775</v>
      </c>
      <c r="K43" s="57">
        <f aca="true" t="shared" si="8" ref="K43:K55">F43/H43*60</f>
        <v>25.5</v>
      </c>
      <c r="L43" s="58">
        <f aca="true" t="shared" si="9" ref="L43:L55">L42+$I43</f>
        <v>0.56875</v>
      </c>
      <c r="M43" s="58">
        <f aca="true" t="shared" si="10" ref="M43:M55">M42+$I43</f>
        <v>0.6</v>
      </c>
      <c r="N43" s="58">
        <f aca="true" t="shared" si="11" ref="N43:N55">N42+$I43</f>
        <v>0.6347222222222222</v>
      </c>
    </row>
    <row r="44" spans="1:16" ht="19.5">
      <c r="A44" s="43">
        <v>3</v>
      </c>
      <c r="B44" s="44">
        <v>3</v>
      </c>
      <c r="C44" s="52" t="s">
        <v>54</v>
      </c>
      <c r="D44" s="53" t="s">
        <v>55</v>
      </c>
      <c r="E44" s="53" t="s">
        <v>56</v>
      </c>
      <c r="F44" s="59">
        <v>1.8</v>
      </c>
      <c r="G44" s="47">
        <f t="shared" si="5"/>
        <v>3.5</v>
      </c>
      <c r="H44" s="54">
        <v>2</v>
      </c>
      <c r="I44" s="55">
        <f t="shared" si="6"/>
        <v>0.0013888888888888887</v>
      </c>
      <c r="J44" s="56">
        <f t="shared" si="7"/>
        <v>0.004166666666666667</v>
      </c>
      <c r="K44" s="57">
        <f t="shared" si="8"/>
        <v>54</v>
      </c>
      <c r="L44" s="58">
        <f t="shared" si="9"/>
        <v>0.5701388888888889</v>
      </c>
      <c r="M44" s="58">
        <f t="shared" si="10"/>
        <v>0.6013888888888889</v>
      </c>
      <c r="N44" s="58">
        <f t="shared" si="11"/>
        <v>0.6361111111111111</v>
      </c>
      <c r="P44" s="53"/>
    </row>
    <row r="45" spans="1:14" ht="19.5">
      <c r="A45" s="44">
        <v>4</v>
      </c>
      <c r="B45" s="44">
        <v>4</v>
      </c>
      <c r="C45" s="52" t="s">
        <v>54</v>
      </c>
      <c r="D45" s="53" t="s">
        <v>55</v>
      </c>
      <c r="E45" s="53" t="s">
        <v>57</v>
      </c>
      <c r="F45" s="59">
        <v>0.4</v>
      </c>
      <c r="G45" s="47">
        <f t="shared" si="5"/>
        <v>3.9</v>
      </c>
      <c r="H45" s="54">
        <v>5</v>
      </c>
      <c r="I45" s="55">
        <f t="shared" si="6"/>
        <v>0.0034722222222222225</v>
      </c>
      <c r="J45" s="56">
        <f t="shared" si="7"/>
        <v>0.007638888888888889</v>
      </c>
      <c r="K45" s="57">
        <f t="shared" si="8"/>
        <v>4.8</v>
      </c>
      <c r="L45" s="58">
        <f t="shared" si="9"/>
        <v>0.5736111111111111</v>
      </c>
      <c r="M45" s="58">
        <f t="shared" si="10"/>
        <v>0.6048611111111111</v>
      </c>
      <c r="N45" s="58">
        <f t="shared" si="11"/>
        <v>0.6395833333333333</v>
      </c>
    </row>
    <row r="46" spans="1:14" ht="19.5">
      <c r="A46" s="43">
        <v>5</v>
      </c>
      <c r="B46" s="44">
        <v>5</v>
      </c>
      <c r="C46" s="52" t="s">
        <v>50</v>
      </c>
      <c r="D46" s="46" t="s">
        <v>51</v>
      </c>
      <c r="E46" s="53" t="s">
        <v>53</v>
      </c>
      <c r="F46" s="59">
        <v>2.9</v>
      </c>
      <c r="G46" s="47">
        <f t="shared" si="5"/>
        <v>6.8</v>
      </c>
      <c r="H46" s="54">
        <v>3</v>
      </c>
      <c r="I46" s="55">
        <f t="shared" si="6"/>
        <v>0.0020833333333333333</v>
      </c>
      <c r="J46" s="56">
        <f t="shared" si="7"/>
        <v>0.009722222222222222</v>
      </c>
      <c r="K46" s="57">
        <f t="shared" si="8"/>
        <v>58</v>
      </c>
      <c r="L46" s="58">
        <f t="shared" si="9"/>
        <v>0.5756944444444444</v>
      </c>
      <c r="M46" s="58">
        <f t="shared" si="10"/>
        <v>0.6069444444444444</v>
      </c>
      <c r="N46" s="58">
        <f t="shared" si="11"/>
        <v>0.6416666666666667</v>
      </c>
    </row>
    <row r="47" spans="1:14" ht="19.5">
      <c r="A47" s="44">
        <v>6</v>
      </c>
      <c r="B47" s="44">
        <v>6</v>
      </c>
      <c r="C47" s="52" t="s">
        <v>50</v>
      </c>
      <c r="D47" s="46" t="s">
        <v>51</v>
      </c>
      <c r="E47" s="53" t="s">
        <v>52</v>
      </c>
      <c r="F47" s="59">
        <v>1.2</v>
      </c>
      <c r="G47" s="47">
        <f t="shared" si="5"/>
        <v>8</v>
      </c>
      <c r="H47" s="54">
        <v>4</v>
      </c>
      <c r="I47" s="55">
        <f t="shared" si="6"/>
        <v>0.0027777777777777775</v>
      </c>
      <c r="J47" s="56">
        <f t="shared" si="7"/>
        <v>0.0125</v>
      </c>
      <c r="K47" s="57">
        <f t="shared" si="8"/>
        <v>18</v>
      </c>
      <c r="L47" s="58">
        <f t="shared" si="9"/>
        <v>0.5784722222222223</v>
      </c>
      <c r="M47" s="58">
        <f t="shared" si="10"/>
        <v>0.6097222222222223</v>
      </c>
      <c r="N47" s="58">
        <f t="shared" si="11"/>
        <v>0.6444444444444445</v>
      </c>
    </row>
    <row r="48" spans="1:14" ht="19.5">
      <c r="A48" s="44">
        <v>8</v>
      </c>
      <c r="B48" s="44">
        <v>8</v>
      </c>
      <c r="C48" s="52" t="s">
        <v>46</v>
      </c>
      <c r="D48" s="46" t="s">
        <v>47</v>
      </c>
      <c r="E48" s="46" t="s">
        <v>48</v>
      </c>
      <c r="F48" s="59">
        <v>2</v>
      </c>
      <c r="G48" s="47">
        <f t="shared" si="5"/>
        <v>10</v>
      </c>
      <c r="H48" s="54">
        <v>2</v>
      </c>
      <c r="I48" s="55">
        <f t="shared" si="6"/>
        <v>0.0013888888888888887</v>
      </c>
      <c r="J48" s="56">
        <f t="shared" si="7"/>
        <v>0.013888888888888888</v>
      </c>
      <c r="K48" s="57">
        <f t="shared" si="8"/>
        <v>60</v>
      </c>
      <c r="L48" s="58">
        <f t="shared" si="9"/>
        <v>0.5798611111111112</v>
      </c>
      <c r="M48" s="58">
        <f t="shared" si="10"/>
        <v>0.6111111111111112</v>
      </c>
      <c r="N48" s="58">
        <f t="shared" si="11"/>
        <v>0.6458333333333334</v>
      </c>
    </row>
    <row r="49" spans="1:14" ht="19.5">
      <c r="A49" s="43">
        <v>9</v>
      </c>
      <c r="B49" s="44">
        <v>9</v>
      </c>
      <c r="C49" s="52" t="s">
        <v>46</v>
      </c>
      <c r="D49" s="46" t="s">
        <v>47</v>
      </c>
      <c r="E49" s="46" t="s">
        <v>49</v>
      </c>
      <c r="F49" s="47">
        <v>0.6</v>
      </c>
      <c r="G49" s="47">
        <f t="shared" si="5"/>
        <v>10.6</v>
      </c>
      <c r="H49" s="54">
        <v>8</v>
      </c>
      <c r="I49" s="55">
        <f t="shared" si="6"/>
        <v>0.005555555555555555</v>
      </c>
      <c r="J49" s="56">
        <f t="shared" si="7"/>
        <v>0.019444444444444445</v>
      </c>
      <c r="K49" s="57">
        <f t="shared" si="8"/>
        <v>4.5</v>
      </c>
      <c r="L49" s="58">
        <f t="shared" si="9"/>
        <v>0.5854166666666667</v>
      </c>
      <c r="M49" s="58">
        <f t="shared" si="10"/>
        <v>0.6166666666666667</v>
      </c>
      <c r="N49" s="58">
        <f t="shared" si="11"/>
        <v>0.6513888888888889</v>
      </c>
    </row>
    <row r="50" spans="1:14" ht="19.5">
      <c r="A50" s="44">
        <v>10</v>
      </c>
      <c r="B50" s="44">
        <v>10</v>
      </c>
      <c r="C50" s="52" t="s">
        <v>40</v>
      </c>
      <c r="D50" s="53" t="s">
        <v>41</v>
      </c>
      <c r="E50" s="53" t="s">
        <v>43</v>
      </c>
      <c r="F50" s="47">
        <v>1.7</v>
      </c>
      <c r="G50" s="47">
        <f t="shared" si="5"/>
        <v>12.299999999999999</v>
      </c>
      <c r="H50" s="54">
        <v>4</v>
      </c>
      <c r="I50" s="55">
        <f t="shared" si="6"/>
        <v>0.0027777777777777775</v>
      </c>
      <c r="J50" s="56">
        <f t="shared" si="7"/>
        <v>0.022222222222222223</v>
      </c>
      <c r="K50" s="57">
        <f t="shared" si="8"/>
        <v>25.5</v>
      </c>
      <c r="L50" s="58">
        <f t="shared" si="9"/>
        <v>0.5881944444444445</v>
      </c>
      <c r="M50" s="58">
        <f t="shared" si="10"/>
        <v>0.6194444444444445</v>
      </c>
      <c r="N50" s="58">
        <f t="shared" si="11"/>
        <v>0.6541666666666667</v>
      </c>
    </row>
    <row r="51" spans="1:14" ht="19.5">
      <c r="A51" s="43">
        <v>11</v>
      </c>
      <c r="B51" s="44">
        <v>11</v>
      </c>
      <c r="C51" s="52" t="s">
        <v>40</v>
      </c>
      <c r="D51" s="53" t="s">
        <v>44</v>
      </c>
      <c r="E51" s="53" t="s">
        <v>44</v>
      </c>
      <c r="F51" s="47">
        <v>0.6</v>
      </c>
      <c r="G51" s="47">
        <f t="shared" si="5"/>
        <v>12.899999999999999</v>
      </c>
      <c r="H51" s="54">
        <v>2</v>
      </c>
      <c r="I51" s="55">
        <f t="shared" si="6"/>
        <v>0.0013888888888888887</v>
      </c>
      <c r="J51" s="56">
        <f t="shared" si="7"/>
        <v>0.02361111111111111</v>
      </c>
      <c r="K51" s="57">
        <f t="shared" si="8"/>
        <v>18</v>
      </c>
      <c r="L51" s="58">
        <f t="shared" si="9"/>
        <v>0.5895833333333333</v>
      </c>
      <c r="M51" s="58">
        <f t="shared" si="10"/>
        <v>0.6208333333333333</v>
      </c>
      <c r="N51" s="58">
        <f t="shared" si="11"/>
        <v>0.6555555555555556</v>
      </c>
    </row>
    <row r="52" spans="1:14" ht="19.5">
      <c r="A52" s="44">
        <v>12</v>
      </c>
      <c r="B52" s="44">
        <v>12</v>
      </c>
      <c r="C52" s="52" t="s">
        <v>40</v>
      </c>
      <c r="D52" s="53" t="s">
        <v>41</v>
      </c>
      <c r="E52" s="53" t="s">
        <v>45</v>
      </c>
      <c r="F52" s="47">
        <v>1.8</v>
      </c>
      <c r="G52" s="47">
        <f t="shared" si="5"/>
        <v>14.7</v>
      </c>
      <c r="H52" s="54">
        <v>2</v>
      </c>
      <c r="I52" s="55">
        <f t="shared" si="6"/>
        <v>0.0013888888888888887</v>
      </c>
      <c r="J52" s="56">
        <f>J50+I52</f>
        <v>0.02361111111111111</v>
      </c>
      <c r="K52" s="57">
        <f t="shared" si="8"/>
        <v>54</v>
      </c>
      <c r="L52" s="58">
        <f t="shared" si="9"/>
        <v>0.5909722222222222</v>
      </c>
      <c r="M52" s="58">
        <f t="shared" si="10"/>
        <v>0.6222222222222222</v>
      </c>
      <c r="N52" s="58">
        <f t="shared" si="11"/>
        <v>0.6569444444444444</v>
      </c>
    </row>
    <row r="53" spans="1:14" ht="19.5">
      <c r="A53" s="43">
        <v>13</v>
      </c>
      <c r="B53" s="44">
        <v>13</v>
      </c>
      <c r="C53" s="52" t="s">
        <v>40</v>
      </c>
      <c r="D53" s="53" t="s">
        <v>41</v>
      </c>
      <c r="E53" s="53" t="s">
        <v>42</v>
      </c>
      <c r="F53" s="47">
        <v>1</v>
      </c>
      <c r="G53" s="47">
        <f>G51+F53</f>
        <v>13.899999999999999</v>
      </c>
      <c r="H53" s="54">
        <v>1</v>
      </c>
      <c r="I53" s="55">
        <f t="shared" si="6"/>
        <v>0.0006944444444444444</v>
      </c>
      <c r="J53" s="56">
        <f aca="true" t="shared" si="12" ref="J53:J55">J52+I53</f>
        <v>0.024305555555555556</v>
      </c>
      <c r="K53" s="57">
        <f t="shared" si="8"/>
        <v>60</v>
      </c>
      <c r="L53" s="58">
        <f t="shared" si="9"/>
        <v>0.5916666666666667</v>
      </c>
      <c r="M53" s="58">
        <f t="shared" si="10"/>
        <v>0.6229166666666667</v>
      </c>
      <c r="N53" s="58">
        <f t="shared" si="11"/>
        <v>0.6576388888888889</v>
      </c>
    </row>
    <row r="54" spans="1:14" ht="19.5">
      <c r="A54" s="44">
        <v>14</v>
      </c>
      <c r="B54" s="44">
        <v>14</v>
      </c>
      <c r="C54" s="52" t="s">
        <v>37</v>
      </c>
      <c r="D54" s="53" t="s">
        <v>38</v>
      </c>
      <c r="E54" s="53" t="s">
        <v>39</v>
      </c>
      <c r="F54" s="47">
        <v>0.9</v>
      </c>
      <c r="G54" s="47">
        <f aca="true" t="shared" si="13" ref="G54:G55">G53+F54</f>
        <v>14.799999999999999</v>
      </c>
      <c r="H54" s="54">
        <v>3</v>
      </c>
      <c r="I54" s="55">
        <f t="shared" si="6"/>
        <v>0.0020833333333333333</v>
      </c>
      <c r="J54" s="56">
        <f t="shared" si="12"/>
        <v>0.02638888888888889</v>
      </c>
      <c r="K54" s="57">
        <f t="shared" si="8"/>
        <v>18</v>
      </c>
      <c r="L54" s="58">
        <f t="shared" si="9"/>
        <v>0.59375</v>
      </c>
      <c r="M54" s="58">
        <f t="shared" si="10"/>
        <v>0.625</v>
      </c>
      <c r="N54" s="58">
        <f t="shared" si="11"/>
        <v>0.6597222222222222</v>
      </c>
    </row>
    <row r="55" spans="1:14" ht="19.5">
      <c r="A55" s="43">
        <v>15</v>
      </c>
      <c r="B55" s="44">
        <v>15</v>
      </c>
      <c r="C55" s="52" t="s">
        <v>34</v>
      </c>
      <c r="D55" s="46" t="s">
        <v>35</v>
      </c>
      <c r="E55" s="46" t="s">
        <v>36</v>
      </c>
      <c r="F55" s="47">
        <v>1.3</v>
      </c>
      <c r="G55" s="47">
        <f t="shared" si="13"/>
        <v>16.099999999999998</v>
      </c>
      <c r="H55" s="54">
        <v>3</v>
      </c>
      <c r="I55" s="55">
        <f t="shared" si="6"/>
        <v>0.0020833333333333333</v>
      </c>
      <c r="J55" s="56">
        <f t="shared" si="12"/>
        <v>0.02847222222222222</v>
      </c>
      <c r="K55" s="57">
        <f t="shared" si="8"/>
        <v>26</v>
      </c>
      <c r="L55" s="58">
        <f t="shared" si="9"/>
        <v>0.5958333333333333</v>
      </c>
      <c r="M55" s="58">
        <f t="shared" si="10"/>
        <v>0.6270833333333333</v>
      </c>
      <c r="N55" s="58">
        <f t="shared" si="11"/>
        <v>0.6618055555555555</v>
      </c>
    </row>
    <row r="56" spans="1:14" ht="13.5" customHeight="1">
      <c r="A56" s="44">
        <v>16</v>
      </c>
      <c r="B56" s="61" t="s">
        <v>59</v>
      </c>
      <c r="C56" s="61"/>
      <c r="D56" s="61"/>
      <c r="E56" s="61"/>
      <c r="F56" s="62"/>
      <c r="G56" s="63"/>
      <c r="H56" s="64"/>
      <c r="I56" s="65"/>
      <c r="J56" s="65"/>
      <c r="K56" s="66"/>
      <c r="L56" s="67">
        <f>SUM($L55-$L42)</f>
        <v>0.029861111111111116</v>
      </c>
      <c r="M56" s="67">
        <f>SUM($M55-$M42)</f>
        <v>0.029861111111111116</v>
      </c>
      <c r="N56" s="67">
        <f>SUM($N55-$N42)</f>
        <v>0.029861111111111116</v>
      </c>
    </row>
    <row r="57" spans="1:14" ht="13.5" customHeight="1">
      <c r="A57" s="43">
        <v>17</v>
      </c>
      <c r="B57" s="61" t="s">
        <v>60</v>
      </c>
      <c r="C57" s="61"/>
      <c r="D57" s="61"/>
      <c r="E57" s="61"/>
      <c r="F57" s="69"/>
      <c r="G57" s="69"/>
      <c r="H57" s="69"/>
      <c r="I57" s="69"/>
      <c r="J57" s="69"/>
      <c r="K57" s="70"/>
      <c r="L57" s="71">
        <f>SUM(L56*24*60)</f>
        <v>43.00000000000001</v>
      </c>
      <c r="M57" s="71">
        <f>SUM(M56*24*60)</f>
        <v>43.00000000000001</v>
      </c>
      <c r="N57" s="71">
        <f>SUM(N56*24*60)</f>
        <v>43.00000000000001</v>
      </c>
    </row>
    <row r="58" spans="1:14" ht="13.5" customHeight="1">
      <c r="A58" s="44">
        <v>18</v>
      </c>
      <c r="B58" s="61" t="s">
        <v>61</v>
      </c>
      <c r="C58" s="61"/>
      <c r="D58" s="61"/>
      <c r="E58" s="61"/>
      <c r="F58" s="72"/>
      <c r="G58" s="70"/>
      <c r="H58" s="70"/>
      <c r="I58" s="70"/>
      <c r="J58" s="70"/>
      <c r="K58" s="70"/>
      <c r="L58" s="43">
        <v>14</v>
      </c>
      <c r="M58" s="43">
        <v>14</v>
      </c>
      <c r="N58" s="43">
        <v>14</v>
      </c>
    </row>
    <row r="59" spans="1:14" ht="12.75" customHeight="1">
      <c r="A59" s="43">
        <v>19</v>
      </c>
      <c r="B59" s="73" t="s">
        <v>62</v>
      </c>
      <c r="C59" s="73"/>
      <c r="D59" s="73"/>
      <c r="E59" s="73"/>
      <c r="F59" s="74"/>
      <c r="G59" s="75"/>
      <c r="H59" s="76"/>
      <c r="I59" s="76"/>
      <c r="J59" s="76"/>
      <c r="K59" s="76"/>
      <c r="L59" s="77" t="s">
        <v>70</v>
      </c>
      <c r="M59" s="77" t="s">
        <v>71</v>
      </c>
      <c r="N59" s="77" t="s">
        <v>69</v>
      </c>
    </row>
    <row r="60" spans="1:14" ht="13.5" customHeight="1">
      <c r="A60" s="44">
        <v>20</v>
      </c>
      <c r="B60" s="61" t="s">
        <v>63</v>
      </c>
      <c r="C60" s="61"/>
      <c r="D60" s="61"/>
      <c r="E60" s="61"/>
      <c r="F60" s="74"/>
      <c r="G60" s="76"/>
      <c r="H60" s="76"/>
      <c r="I60" s="76"/>
      <c r="J60" s="76"/>
      <c r="K60" s="76"/>
      <c r="L60" s="85">
        <v>37</v>
      </c>
      <c r="M60" s="85">
        <v>37</v>
      </c>
      <c r="N60" s="85">
        <v>111</v>
      </c>
    </row>
    <row r="61" spans="1:14" ht="13.5" customHeight="1">
      <c r="A61" s="43">
        <v>21</v>
      </c>
      <c r="B61" s="61" t="s">
        <v>64</v>
      </c>
      <c r="C61" s="61"/>
      <c r="D61" s="61"/>
      <c r="E61" s="61"/>
      <c r="F61" s="69"/>
      <c r="G61" s="69"/>
      <c r="H61" s="69"/>
      <c r="I61" s="69"/>
      <c r="J61" s="69"/>
      <c r="K61" s="70"/>
      <c r="L61" s="78">
        <f>($G55-$G42)/(L$57-(L$58-2)*0.33)*60</f>
        <v>24.743852459016384</v>
      </c>
      <c r="M61" s="78">
        <f>($G55-$G42)/(M$57-(M$58-2)*0.33)*60</f>
        <v>24.743852459016384</v>
      </c>
      <c r="N61" s="78">
        <f>($G55-$G42)/(N$57-(N$58-2)*0.33)*60</f>
        <v>24.743852459016384</v>
      </c>
    </row>
    <row r="62" spans="1:14" ht="13.5" customHeight="1">
      <c r="A62" s="44">
        <v>22</v>
      </c>
      <c r="B62" s="61" t="s">
        <v>65</v>
      </c>
      <c r="C62" s="61"/>
      <c r="D62" s="61"/>
      <c r="E62" s="61"/>
      <c r="F62" s="69"/>
      <c r="G62" s="69"/>
      <c r="H62" s="69"/>
      <c r="I62" s="69"/>
      <c r="J62" s="69"/>
      <c r="K62" s="70"/>
      <c r="L62" s="78">
        <f>($G55-$G42)/L57*60</f>
        <v>22.46511627906976</v>
      </c>
      <c r="M62" s="78">
        <f>($G55-$G42)/M57*60</f>
        <v>22.46511627906976</v>
      </c>
      <c r="N62" s="78">
        <f>($G55-$G42)/N57*60</f>
        <v>22.46511627906976</v>
      </c>
    </row>
    <row r="63" spans="1:14" ht="15" customHeight="1">
      <c r="A63" s="43">
        <v>23</v>
      </c>
      <c r="B63" s="61" t="s">
        <v>72</v>
      </c>
      <c r="C63" s="61"/>
      <c r="D63" s="61"/>
      <c r="E63" s="61"/>
      <c r="F63" s="86">
        <f>SUM(L63:N63)</f>
        <v>2978.4999999999995</v>
      </c>
      <c r="G63" s="86"/>
      <c r="H63" s="86"/>
      <c r="I63" s="86"/>
      <c r="J63" s="86"/>
      <c r="K63" s="87"/>
      <c r="L63" s="80">
        <f>($G55-$G42)*L60</f>
        <v>595.6999999999999</v>
      </c>
      <c r="M63" s="80">
        <f>($G55-$G42)*M60</f>
        <v>595.6999999999999</v>
      </c>
      <c r="N63" s="80">
        <f>($G55-$G42)*N60</f>
        <v>1787.0999999999997</v>
      </c>
    </row>
    <row r="64" spans="1:10" ht="15" customHeight="1">
      <c r="A64" s="44">
        <v>24</v>
      </c>
      <c r="B64" s="61" t="s">
        <v>73</v>
      </c>
      <c r="C64" s="61"/>
      <c r="D64" s="61"/>
      <c r="E64" s="61"/>
      <c r="F64" s="79">
        <f>SUM(F35+F63)</f>
        <v>3216.3999999999996</v>
      </c>
      <c r="G64" s="79"/>
      <c r="H64" s="79"/>
      <c r="I64" s="79"/>
      <c r="J64" s="79"/>
    </row>
  </sheetData>
  <sheetProtection selectLockedCells="1" selectUnlockedCells="1"/>
  <mergeCells count="41">
    <mergeCell ref="L1:M1"/>
    <mergeCell ref="C10:D10"/>
    <mergeCell ref="A11:A13"/>
    <mergeCell ref="B11:B13"/>
    <mergeCell ref="D11:D13"/>
    <mergeCell ref="F11:F13"/>
    <mergeCell ref="G11:G13"/>
    <mergeCell ref="H11:H13"/>
    <mergeCell ref="I11:I13"/>
    <mergeCell ref="J11:J13"/>
    <mergeCell ref="K11:K13"/>
    <mergeCell ref="B28:E28"/>
    <mergeCell ref="B29:E29"/>
    <mergeCell ref="B30:E30"/>
    <mergeCell ref="B31:E31"/>
    <mergeCell ref="B32:E32"/>
    <mergeCell ref="B33:E33"/>
    <mergeCell ref="B34:E34"/>
    <mergeCell ref="B35:E35"/>
    <mergeCell ref="F35:J35"/>
    <mergeCell ref="C37:D37"/>
    <mergeCell ref="A39:A41"/>
    <mergeCell ref="B39:B41"/>
    <mergeCell ref="D39:D41"/>
    <mergeCell ref="F39:F41"/>
    <mergeCell ref="G39:G41"/>
    <mergeCell ref="H39:H41"/>
    <mergeCell ref="I39:I41"/>
    <mergeCell ref="J39:J41"/>
    <mergeCell ref="K39:K41"/>
    <mergeCell ref="B56:E56"/>
    <mergeCell ref="B57:E57"/>
    <mergeCell ref="B58:E58"/>
    <mergeCell ref="B59:E59"/>
    <mergeCell ref="B60:E60"/>
    <mergeCell ref="B61:E61"/>
    <mergeCell ref="B62:E62"/>
    <mergeCell ref="B63:E63"/>
    <mergeCell ref="F63:J63"/>
    <mergeCell ref="B64:E64"/>
    <mergeCell ref="F64:J64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95" zoomScaleNormal="95" zoomScaleSheetLayoutView="40" workbookViewId="0" topLeftCell="A1">
      <selection activeCell="I9" sqref="I9"/>
    </sheetView>
  </sheetViews>
  <sheetFormatPr defaultColWidth="8.796875" defaultRowHeight="14.25"/>
  <cols>
    <col min="1" max="1" width="10.59765625" style="0" customWidth="1"/>
    <col min="2" max="2" width="43.59765625" style="0" customWidth="1"/>
    <col min="3" max="3" width="10.59765625" style="0" customWidth="1"/>
    <col min="4" max="4" width="46.8984375" style="0" customWidth="1"/>
    <col min="5" max="5" width="9.5" style="0" customWidth="1"/>
    <col min="6" max="6" width="9.796875" style="0" customWidth="1"/>
    <col min="7" max="7" width="10.09765625" style="0" customWidth="1"/>
  </cols>
  <sheetData>
    <row r="1" spans="1:7" ht="19.5" customHeight="1">
      <c r="A1" s="88" t="s">
        <v>74</v>
      </c>
      <c r="B1" s="89" t="s">
        <v>75</v>
      </c>
      <c r="C1" s="90" t="s">
        <v>33</v>
      </c>
      <c r="D1" s="89" t="s">
        <v>75</v>
      </c>
      <c r="E1" s="90" t="s">
        <v>76</v>
      </c>
      <c r="F1" s="90" t="s">
        <v>71</v>
      </c>
      <c r="G1" s="91" t="s">
        <v>77</v>
      </c>
    </row>
    <row r="2" spans="1:7" s="30" customFormat="1" ht="24.75" customHeight="1">
      <c r="A2" s="88"/>
      <c r="B2" s="92" t="s">
        <v>36</v>
      </c>
      <c r="C2" s="93">
        <v>0.2916666666666667</v>
      </c>
      <c r="D2" s="92" t="s">
        <v>36</v>
      </c>
      <c r="E2" s="94">
        <v>0.5659722222222222</v>
      </c>
      <c r="F2" s="94">
        <v>0.5972222222222222</v>
      </c>
      <c r="G2" s="94">
        <v>0.6319444444444444</v>
      </c>
    </row>
    <row r="3" spans="1:7" s="30" customFormat="1" ht="24.75" customHeight="1">
      <c r="A3" s="88"/>
      <c r="B3" s="95" t="s">
        <v>39</v>
      </c>
      <c r="C3" s="96">
        <v>0.29375</v>
      </c>
      <c r="D3" s="95" t="s">
        <v>58</v>
      </c>
      <c r="E3" s="97">
        <v>0.56875</v>
      </c>
      <c r="F3" s="97">
        <v>0.6</v>
      </c>
      <c r="G3" s="97">
        <v>0.6347222222222222</v>
      </c>
    </row>
    <row r="4" spans="1:7" s="30" customFormat="1" ht="24.75" customHeight="1">
      <c r="A4" s="88"/>
      <c r="B4" s="98" t="s">
        <v>42</v>
      </c>
      <c r="C4" s="99">
        <v>0.29444444444444445</v>
      </c>
      <c r="D4" s="98" t="s">
        <v>56</v>
      </c>
      <c r="E4" s="100">
        <v>0.5701388888888889</v>
      </c>
      <c r="F4" s="100">
        <v>0.6013888888888889</v>
      </c>
      <c r="G4" s="100">
        <v>0.6361111111111111</v>
      </c>
    </row>
    <row r="5" spans="1:7" s="30" customFormat="1" ht="24.75" customHeight="1">
      <c r="A5" s="88"/>
      <c r="B5" s="101" t="s">
        <v>43</v>
      </c>
      <c r="C5" s="96">
        <v>0.29583333333333334</v>
      </c>
      <c r="D5" s="101" t="s">
        <v>57</v>
      </c>
      <c r="E5" s="97">
        <v>0.5736111111111111</v>
      </c>
      <c r="F5" s="97">
        <v>0.6048611111111111</v>
      </c>
      <c r="G5" s="97">
        <v>0.6395833333333333</v>
      </c>
    </row>
    <row r="6" spans="1:7" s="30" customFormat="1" ht="24.75" customHeight="1">
      <c r="A6" s="88"/>
      <c r="B6" s="98" t="s">
        <v>44</v>
      </c>
      <c r="C6" s="99">
        <v>0.2972222222222222</v>
      </c>
      <c r="D6" s="98" t="s">
        <v>53</v>
      </c>
      <c r="E6" s="100">
        <v>0.5756944444444444</v>
      </c>
      <c r="F6" s="100">
        <v>0.6069444444444444</v>
      </c>
      <c r="G6" s="100">
        <v>0.6416666666666666</v>
      </c>
    </row>
    <row r="7" spans="1:7" s="30" customFormat="1" ht="24.75" customHeight="1">
      <c r="A7" s="88"/>
      <c r="B7" s="95" t="s">
        <v>45</v>
      </c>
      <c r="C7" s="96">
        <v>0.3</v>
      </c>
      <c r="D7" s="95" t="s">
        <v>52</v>
      </c>
      <c r="E7" s="97">
        <v>0.5784722222222222</v>
      </c>
      <c r="F7" s="97">
        <v>0.6097222222222222</v>
      </c>
      <c r="G7" s="97">
        <v>0.6444444444444444</v>
      </c>
    </row>
    <row r="8" spans="1:7" s="30" customFormat="1" ht="24.75" customHeight="1">
      <c r="A8" s="88"/>
      <c r="B8" s="98" t="s">
        <v>48</v>
      </c>
      <c r="C8" s="99">
        <v>0.3055555555555555</v>
      </c>
      <c r="D8" s="98" t="s">
        <v>48</v>
      </c>
      <c r="E8" s="100">
        <v>0.579861111111111</v>
      </c>
      <c r="F8" s="100">
        <v>0.611111111111111</v>
      </c>
      <c r="G8" s="100">
        <v>0.6458333333333333</v>
      </c>
    </row>
    <row r="9" spans="1:7" s="30" customFormat="1" ht="24.75" customHeight="1">
      <c r="A9" s="88"/>
      <c r="B9" s="95" t="s">
        <v>49</v>
      </c>
      <c r="C9" s="96">
        <v>0.3069444444444444</v>
      </c>
      <c r="D9" s="95" t="s">
        <v>49</v>
      </c>
      <c r="E9" s="97">
        <v>0.5854166666666666</v>
      </c>
      <c r="F9" s="97">
        <v>0.6166666666666666</v>
      </c>
      <c r="G9" s="97">
        <v>0.6513888888888888</v>
      </c>
    </row>
    <row r="10" spans="1:7" s="30" customFormat="1" ht="24.75" customHeight="1">
      <c r="A10" s="88"/>
      <c r="B10" s="98" t="s">
        <v>52</v>
      </c>
      <c r="C10" s="99">
        <v>0.3097222222222222</v>
      </c>
      <c r="D10" s="98" t="s">
        <v>43</v>
      </c>
      <c r="E10" s="100">
        <v>0.5881944444444444</v>
      </c>
      <c r="F10" s="100">
        <v>0.6194444444444444</v>
      </c>
      <c r="G10" s="100">
        <v>0.6541666666666666</v>
      </c>
    </row>
    <row r="11" spans="1:7" s="30" customFormat="1" ht="24.75" customHeight="1">
      <c r="A11" s="88"/>
      <c r="B11" s="102" t="s">
        <v>53</v>
      </c>
      <c r="C11" s="96">
        <v>0.3118055555555555</v>
      </c>
      <c r="D11" s="102" t="s">
        <v>44</v>
      </c>
      <c r="E11" s="97">
        <v>0.5895833333333332</v>
      </c>
      <c r="F11" s="97">
        <v>0.6208333333333332</v>
      </c>
      <c r="G11" s="97">
        <v>0.6555555555555554</v>
      </c>
    </row>
    <row r="12" spans="1:7" s="30" customFormat="1" ht="24.75" customHeight="1">
      <c r="A12" s="88"/>
      <c r="B12" s="53" t="s">
        <v>56</v>
      </c>
      <c r="C12" s="103">
        <v>0.3152777777777777</v>
      </c>
      <c r="D12" s="53" t="s">
        <v>45</v>
      </c>
      <c r="E12" s="104">
        <v>0.5909722222222221</v>
      </c>
      <c r="F12" s="104">
        <v>0.6222222222222221</v>
      </c>
      <c r="G12" s="104">
        <v>0.6569444444444443</v>
      </c>
    </row>
    <row r="13" spans="1:7" s="30" customFormat="1" ht="24.75" customHeight="1">
      <c r="A13" s="88"/>
      <c r="B13" s="95" t="s">
        <v>57</v>
      </c>
      <c r="C13" s="96">
        <v>0.3166666666666666</v>
      </c>
      <c r="D13" s="95" t="s">
        <v>42</v>
      </c>
      <c r="E13" s="97">
        <v>0.5916666666666666</v>
      </c>
      <c r="F13" s="97">
        <v>0.6229166666666666</v>
      </c>
      <c r="G13" s="97">
        <v>0.6576388888888888</v>
      </c>
    </row>
    <row r="14" spans="1:7" s="30" customFormat="1" ht="24.75" customHeight="1">
      <c r="A14" s="88"/>
      <c r="B14" s="98" t="s">
        <v>58</v>
      </c>
      <c r="C14" s="103">
        <v>0.31944444444444436</v>
      </c>
      <c r="D14" s="98" t="s">
        <v>39</v>
      </c>
      <c r="E14" s="104">
        <v>0.5937499999999999</v>
      </c>
      <c r="F14" s="104">
        <v>0.6249999999999999</v>
      </c>
      <c r="G14" s="104">
        <v>0.6597222222222221</v>
      </c>
    </row>
    <row r="15" spans="1:7" s="30" customFormat="1" ht="24.75" customHeight="1">
      <c r="A15" s="88"/>
      <c r="B15" s="98" t="s">
        <v>36</v>
      </c>
      <c r="C15" s="103">
        <v>0.3229166666666666</v>
      </c>
      <c r="D15" s="98" t="s">
        <v>36</v>
      </c>
      <c r="E15" s="104">
        <v>0.5958333333333332</v>
      </c>
      <c r="F15" s="104">
        <v>0.6270833333333332</v>
      </c>
      <c r="G15" s="104">
        <v>0.6618055555555554</v>
      </c>
    </row>
    <row r="16" spans="1:7" s="30" customFormat="1" ht="22.5" customHeight="1">
      <c r="A16" s="105" t="s">
        <v>78</v>
      </c>
      <c r="B16" s="105"/>
      <c r="C16" s="105"/>
      <c r="D16" s="105"/>
      <c r="E16" s="105"/>
      <c r="F16" s="105"/>
      <c r="G16" s="105"/>
    </row>
    <row r="17" spans="1:7" s="30" customFormat="1" ht="19.5" customHeight="1">
      <c r="A17" s="106" t="s">
        <v>79</v>
      </c>
      <c r="B17" s="106"/>
      <c r="C17" s="106"/>
      <c r="D17" s="106"/>
      <c r="E17" s="106"/>
      <c r="F17" s="106"/>
      <c r="G17" s="106"/>
    </row>
    <row r="18" ht="26.25" customHeight="1">
      <c r="A18" s="107"/>
    </row>
    <row r="19" s="30" customFormat="1" ht="24.75" customHeight="1">
      <c r="A19" s="108"/>
    </row>
    <row r="20" s="30" customFormat="1" ht="24.75" customHeight="1"/>
    <row r="21" s="30" customFormat="1" ht="24.75" customHeight="1"/>
    <row r="22" s="30" customFormat="1" ht="24.75" customHeight="1"/>
    <row r="23" s="30" customFormat="1" ht="24.75" customHeight="1"/>
    <row r="24" s="30" customFormat="1" ht="24.75" customHeight="1"/>
    <row r="25" s="30" customFormat="1" ht="24.75" customHeight="1"/>
    <row r="26" s="30" customFormat="1" ht="24.75" customHeight="1"/>
    <row r="27" s="30" customFormat="1" ht="24.75" customHeight="1"/>
    <row r="28" s="30" customFormat="1" ht="24.75" customHeight="1"/>
    <row r="29" s="30" customFormat="1" ht="24.75" customHeight="1"/>
    <row r="30" s="30" customFormat="1" ht="24" customHeight="1"/>
    <row r="31" s="30" customFormat="1" ht="22.5" customHeight="1">
      <c r="A31" s="109"/>
    </row>
    <row r="32" s="30" customFormat="1" ht="18" customHeight="1">
      <c r="A32" s="110"/>
    </row>
    <row r="33" spans="1:2" ht="20.25" customHeight="1">
      <c r="A33" s="10"/>
      <c r="B33" s="11"/>
    </row>
    <row r="34" spans="1:2" ht="19.5" customHeight="1">
      <c r="A34" s="12"/>
      <c r="B34" s="13"/>
    </row>
    <row r="35" ht="19.5" customHeight="1"/>
    <row r="36" ht="25.5" customHeight="1"/>
    <row r="37" ht="43.5" customHeight="1"/>
    <row r="38" ht="45" customHeight="1"/>
  </sheetData>
  <sheetProtection selectLockedCells="1" selectUnlockedCells="1"/>
  <mergeCells count="3">
    <mergeCell ref="A1:A15"/>
    <mergeCell ref="A16:G16"/>
    <mergeCell ref="A17:G17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2023-08-30T13:17:26Z</cp:lastPrinted>
  <dcterms:modified xsi:type="dcterms:W3CDTF">2024-01-18T10:51:28Z</dcterms:modified>
  <cp:category/>
  <cp:version/>
  <cp:contentType/>
  <cp:contentStatus/>
  <cp:revision>1</cp:revision>
</cp:coreProperties>
</file>